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ystverket.sharepoint.com/sites/FORUM_Konkurranseutsetting_TB_sj-ADM/Delte dokumenter/Prosjektadmin/02 Fase 2 Konkurransegjennomføring/Konkurransedokumenter august 2025/Fase 2 Utkast konkurransedokumenter/Til Mercell/"/>
    </mc:Choice>
  </mc:AlternateContent>
  <xr:revisionPtr revIDLastSave="0" documentId="8_{677E4DDC-C3CC-442A-87F0-93DB32C13476}" xr6:coauthVersionLast="47" xr6:coauthVersionMax="47" xr10:uidLastSave="{00000000-0000-0000-0000-000000000000}"/>
  <bookViews>
    <workbookView xWindow="390" yWindow="390" windowWidth="29010" windowHeight="7470" xr2:uid="{705F6230-F277-4B70-8BBB-E7EE9CFEE9AE}"/>
  </bookViews>
  <sheets>
    <sheet name="(1) Overordnede priser" sheetId="9" r:id="rId1"/>
    <sheet name="(2) Oppsummert" sheetId="1" r:id="rId2"/>
    <sheet name="(3) Oslofjorden" sheetId="2" r:id="rId3"/>
    <sheet name="(4) Skagerrak" sheetId="3" r:id="rId4"/>
    <sheet name="(5) Rogaland" sheetId="4" r:id="rId5"/>
    <sheet name="(6) Vestlandet" sheetId="5" r:id="rId6"/>
    <sheet name="(7) Møre og Trøndelag" sheetId="6" r:id="rId7"/>
    <sheet name="(8) Nordland" sheetId="7" r:id="rId8"/>
    <sheet name="(9) Troms og Finnmark" sheetId="8" r:id="rId9"/>
    <sheet name="(10) Svalbard (opsjon)" sheetId="11" r:id="rId10"/>
    <sheet name="(11) Spes. av kostnadsgrupper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3" l="1"/>
  <c r="B43" i="11"/>
  <c r="B42" i="11"/>
  <c r="I19" i="11"/>
  <c r="F18" i="11"/>
  <c r="F17" i="11"/>
  <c r="N25" i="11"/>
  <c r="D18" i="11"/>
  <c r="H18" i="11" s="1"/>
  <c r="D17" i="11"/>
  <c r="H17" i="11" s="1"/>
  <c r="I17" i="11" s="1"/>
  <c r="B5" i="11"/>
  <c r="C5" i="11"/>
  <c r="C13" i="11"/>
  <c r="B13" i="11"/>
  <c r="D12" i="11"/>
  <c r="F10" i="11" s="1"/>
  <c r="C11" i="11"/>
  <c r="B11" i="11"/>
  <c r="C10" i="11"/>
  <c r="B10" i="11"/>
  <c r="C9" i="11"/>
  <c r="B9" i="11"/>
  <c r="C8" i="11"/>
  <c r="B8" i="11"/>
  <c r="C7" i="11"/>
  <c r="B7" i="11"/>
  <c r="C6" i="11"/>
  <c r="B6" i="11"/>
  <c r="I18" i="11" l="1"/>
  <c r="I20" i="11" s="1"/>
  <c r="F11" i="11"/>
  <c r="C12" i="11"/>
  <c r="C14" i="11" s="1"/>
  <c r="L6" i="1" s="1"/>
  <c r="F7" i="11"/>
  <c r="F6" i="11"/>
  <c r="B12" i="11"/>
  <c r="E12" i="11" s="1"/>
  <c r="F5" i="11"/>
  <c r="D14" i="11"/>
  <c r="F8" i="11"/>
  <c r="F9" i="11"/>
  <c r="F12" i="11" l="1"/>
  <c r="B14" i="11"/>
  <c r="L5" i="1" s="1"/>
  <c r="L4" i="1" l="1"/>
  <c r="B28" i="9" s="1"/>
  <c r="C27" i="9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B27" i="9" l="1"/>
  <c r="I56" i="8"/>
  <c r="I55" i="8"/>
  <c r="I54" i="8"/>
  <c r="I53" i="8"/>
  <c r="I52" i="8"/>
  <c r="I51" i="8"/>
  <c r="I46" i="8"/>
  <c r="I45" i="8"/>
  <c r="I44" i="8"/>
  <c r="I43" i="8"/>
  <c r="I42" i="8"/>
  <c r="I41" i="8"/>
  <c r="I35" i="8"/>
  <c r="I34" i="8"/>
  <c r="I33" i="8"/>
  <c r="I32" i="8"/>
  <c r="I31" i="8"/>
  <c r="I30" i="8"/>
  <c r="I27" i="8"/>
  <c r="I26" i="8"/>
  <c r="I25" i="8"/>
  <c r="I24" i="8"/>
  <c r="I23" i="8"/>
  <c r="I22" i="8"/>
  <c r="H50" i="8"/>
  <c r="I50" i="8" s="1"/>
  <c r="H49" i="8"/>
  <c r="I49" i="8" s="1"/>
  <c r="H48" i="8"/>
  <c r="I48" i="8" s="1"/>
  <c r="H40" i="8"/>
  <c r="I40" i="8" s="1"/>
  <c r="H39" i="8"/>
  <c r="I39" i="8" s="1"/>
  <c r="H38" i="8"/>
  <c r="I38" i="8" s="1"/>
  <c r="H37" i="8"/>
  <c r="I37" i="8" s="1"/>
  <c r="H29" i="8"/>
  <c r="I29" i="8" s="1"/>
  <c r="H21" i="8"/>
  <c r="I21" i="8" s="1"/>
  <c r="H20" i="8"/>
  <c r="I20" i="8" s="1"/>
  <c r="H19" i="8"/>
  <c r="I19" i="8" s="1"/>
  <c r="H18" i="8"/>
  <c r="I18" i="8" s="1"/>
  <c r="H17" i="8"/>
  <c r="I17" i="8" s="1"/>
  <c r="I55" i="7"/>
  <c r="I54" i="7"/>
  <c r="I53" i="7"/>
  <c r="I52" i="7"/>
  <c r="I51" i="7"/>
  <c r="I50" i="7"/>
  <c r="I46" i="7"/>
  <c r="I45" i="7"/>
  <c r="I44" i="7"/>
  <c r="I43" i="7"/>
  <c r="I42" i="7"/>
  <c r="I41" i="7"/>
  <c r="I36" i="7"/>
  <c r="I35" i="7"/>
  <c r="I34" i="7"/>
  <c r="I33" i="7"/>
  <c r="I32" i="7"/>
  <c r="I31" i="7"/>
  <c r="I25" i="7"/>
  <c r="I24" i="7"/>
  <c r="I23" i="7"/>
  <c r="I22" i="7"/>
  <c r="I21" i="7"/>
  <c r="I20" i="7"/>
  <c r="H49" i="7"/>
  <c r="I49" i="7" s="1"/>
  <c r="H48" i="7"/>
  <c r="I48" i="7" s="1"/>
  <c r="H40" i="7"/>
  <c r="I40" i="7" s="1"/>
  <c r="H39" i="7"/>
  <c r="I39" i="7" s="1"/>
  <c r="H38" i="7"/>
  <c r="I38" i="7" s="1"/>
  <c r="H30" i="7"/>
  <c r="I30" i="7" s="1"/>
  <c r="H29" i="7"/>
  <c r="I29" i="7" s="1"/>
  <c r="H28" i="7"/>
  <c r="I28" i="7" s="1"/>
  <c r="H27" i="7"/>
  <c r="I27" i="7" s="1"/>
  <c r="H19" i="7"/>
  <c r="I19" i="7" s="1"/>
  <c r="H18" i="7"/>
  <c r="I18" i="7" s="1"/>
  <c r="H17" i="7"/>
  <c r="I17" i="7" s="1"/>
  <c r="I44" i="6"/>
  <c r="I43" i="6"/>
  <c r="I42" i="6"/>
  <c r="I41" i="6"/>
  <c r="I40" i="6"/>
  <c r="I39" i="6"/>
  <c r="I35" i="6"/>
  <c r="I34" i="6"/>
  <c r="I33" i="6"/>
  <c r="I32" i="6"/>
  <c r="I31" i="6"/>
  <c r="I30" i="6"/>
  <c r="I25" i="6"/>
  <c r="I24" i="6"/>
  <c r="I23" i="6"/>
  <c r="I22" i="6"/>
  <c r="I21" i="6"/>
  <c r="I20" i="6"/>
  <c r="H38" i="6"/>
  <c r="I38" i="6" s="1"/>
  <c r="H37" i="6"/>
  <c r="I37" i="6" s="1"/>
  <c r="H29" i="6"/>
  <c r="I29" i="6" s="1"/>
  <c r="H28" i="6"/>
  <c r="I28" i="6" s="1"/>
  <c r="H27" i="6"/>
  <c r="I27" i="6" s="1"/>
  <c r="H19" i="6"/>
  <c r="I19" i="6" s="1"/>
  <c r="H18" i="6"/>
  <c r="I18" i="6" s="1"/>
  <c r="H17" i="6"/>
  <c r="I17" i="6" s="1"/>
  <c r="I58" i="5"/>
  <c r="I57" i="5"/>
  <c r="I56" i="5"/>
  <c r="I55" i="5"/>
  <c r="I54" i="5"/>
  <c r="I53" i="5"/>
  <c r="I52" i="5"/>
  <c r="I43" i="5"/>
  <c r="I42" i="5"/>
  <c r="I41" i="5"/>
  <c r="I40" i="5"/>
  <c r="I39" i="5"/>
  <c r="I38" i="5"/>
  <c r="I24" i="5"/>
  <c r="I23" i="5"/>
  <c r="I22" i="5"/>
  <c r="I21" i="5"/>
  <c r="I20" i="5"/>
  <c r="I19" i="5"/>
  <c r="I18" i="5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17" i="5"/>
  <c r="I17" i="5" s="1"/>
  <c r="I57" i="8" l="1"/>
  <c r="I47" i="8"/>
  <c r="I36" i="8"/>
  <c r="I28" i="8"/>
  <c r="I56" i="7"/>
  <c r="I47" i="7"/>
  <c r="I37" i="7"/>
  <c r="I26" i="7"/>
  <c r="I44" i="5"/>
  <c r="I25" i="5"/>
  <c r="I39" i="4"/>
  <c r="I40" i="4"/>
  <c r="I41" i="4"/>
  <c r="I42" i="4"/>
  <c r="I43" i="4"/>
  <c r="I38" i="4"/>
  <c r="I19" i="4"/>
  <c r="I20" i="4"/>
  <c r="I21" i="4"/>
  <c r="I22" i="4"/>
  <c r="I23" i="4"/>
  <c r="I18" i="4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17" i="4"/>
  <c r="I17" i="4" s="1"/>
  <c r="I58" i="8" l="1"/>
  <c r="I24" i="4"/>
  <c r="I44" i="4"/>
  <c r="I57" i="7"/>
  <c r="H52" i="3"/>
  <c r="I52" i="3" s="1"/>
  <c r="H44" i="3"/>
  <c r="I44" i="3" s="1"/>
  <c r="H36" i="3"/>
  <c r="I36" i="3" s="1"/>
  <c r="H35" i="3"/>
  <c r="I35" i="3" s="1"/>
  <c r="H34" i="3"/>
  <c r="I34" i="3" s="1"/>
  <c r="H33" i="3"/>
  <c r="I33" i="3" s="1"/>
  <c r="H25" i="3"/>
  <c r="I25" i="3" s="1"/>
  <c r="H17" i="3"/>
  <c r="I17" i="3" s="1"/>
  <c r="I58" i="3"/>
  <c r="I57" i="3"/>
  <c r="I56" i="3"/>
  <c r="I55" i="3"/>
  <c r="I54" i="3"/>
  <c r="I53" i="3"/>
  <c r="I50" i="3"/>
  <c r="I49" i="3"/>
  <c r="I48" i="3"/>
  <c r="I47" i="3"/>
  <c r="I46" i="3"/>
  <c r="I45" i="3"/>
  <c r="I42" i="3"/>
  <c r="I41" i="3"/>
  <c r="I40" i="3"/>
  <c r="I39" i="3"/>
  <c r="I38" i="3"/>
  <c r="I37" i="3"/>
  <c r="I31" i="3"/>
  <c r="I30" i="3"/>
  <c r="I29" i="3"/>
  <c r="I28" i="3"/>
  <c r="I27" i="3"/>
  <c r="I26" i="3"/>
  <c r="I23" i="3"/>
  <c r="I22" i="3"/>
  <c r="I21" i="3"/>
  <c r="I20" i="3"/>
  <c r="I19" i="3"/>
  <c r="I18" i="3"/>
  <c r="C8" i="2"/>
  <c r="I38" i="2"/>
  <c r="I37" i="2"/>
  <c r="I36" i="2"/>
  <c r="I35" i="2"/>
  <c r="I34" i="2"/>
  <c r="I33" i="2"/>
  <c r="H32" i="2"/>
  <c r="I32" i="2" s="1"/>
  <c r="H31" i="2"/>
  <c r="I31" i="2" s="1"/>
  <c r="I25" i="2"/>
  <c r="I26" i="2"/>
  <c r="I27" i="2"/>
  <c r="I28" i="2"/>
  <c r="I29" i="2"/>
  <c r="I24" i="2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17" i="2"/>
  <c r="I17" i="2" s="1"/>
  <c r="D38" i="1"/>
  <c r="D30" i="1"/>
  <c r="D32" i="1"/>
  <c r="D33" i="1"/>
  <c r="D34" i="1"/>
  <c r="D35" i="1"/>
  <c r="D36" i="1"/>
  <c r="D25" i="1"/>
  <c r="E25" i="1"/>
  <c r="F25" i="1"/>
  <c r="D26" i="1"/>
  <c r="E26" i="1"/>
  <c r="F26" i="1"/>
  <c r="D27" i="1"/>
  <c r="E27" i="1"/>
  <c r="F27" i="1"/>
  <c r="C26" i="1"/>
  <c r="C27" i="1"/>
  <c r="C25" i="1"/>
  <c r="A26" i="1"/>
  <c r="A27" i="1"/>
  <c r="A25" i="1"/>
  <c r="D20" i="1"/>
  <c r="E20" i="1"/>
  <c r="D21" i="1"/>
  <c r="E21" i="1"/>
  <c r="D22" i="1"/>
  <c r="E22" i="1"/>
  <c r="D23" i="1"/>
  <c r="E23" i="1"/>
  <c r="F23" i="1"/>
  <c r="D24" i="1"/>
  <c r="E24" i="1"/>
  <c r="F24" i="1"/>
  <c r="C21" i="1"/>
  <c r="C22" i="1"/>
  <c r="C23" i="1"/>
  <c r="C24" i="1"/>
  <c r="C20" i="1"/>
  <c r="A21" i="1"/>
  <c r="A22" i="1"/>
  <c r="A23" i="1"/>
  <c r="A24" i="1"/>
  <c r="A20" i="1"/>
  <c r="D17" i="1"/>
  <c r="E17" i="1"/>
  <c r="F17" i="1"/>
  <c r="D18" i="1"/>
  <c r="E18" i="1"/>
  <c r="D19" i="1"/>
  <c r="E19" i="1"/>
  <c r="C18" i="1"/>
  <c r="C19" i="1"/>
  <c r="C17" i="1"/>
  <c r="A18" i="1"/>
  <c r="A19" i="1"/>
  <c r="A17" i="1"/>
  <c r="D16" i="1"/>
  <c r="E16" i="1"/>
  <c r="C16" i="1"/>
  <c r="A16" i="1"/>
  <c r="E15" i="1"/>
  <c r="D15" i="1"/>
  <c r="C15" i="1"/>
  <c r="A15" i="1"/>
  <c r="E63" i="8"/>
  <c r="E62" i="8"/>
  <c r="E61" i="8"/>
  <c r="E64" i="7"/>
  <c r="E63" i="7"/>
  <c r="E62" i="7"/>
  <c r="F22" i="1" s="1"/>
  <c r="E61" i="7"/>
  <c r="F21" i="1" s="1"/>
  <c r="E60" i="7"/>
  <c r="F20" i="1" s="1"/>
  <c r="E51" i="6"/>
  <c r="F19" i="1" s="1"/>
  <c r="E50" i="6"/>
  <c r="F18" i="1" s="1"/>
  <c r="E49" i="6"/>
  <c r="E64" i="3"/>
  <c r="F16" i="1" s="1"/>
  <c r="E43" i="2"/>
  <c r="F15" i="1" s="1"/>
  <c r="I45" i="4" l="1"/>
  <c r="I32" i="3"/>
  <c r="I24" i="3"/>
  <c r="I51" i="3"/>
  <c r="I43" i="3"/>
  <c r="I39" i="2"/>
  <c r="I30" i="2"/>
  <c r="I40" i="2" l="1"/>
  <c r="D31" i="1" s="1"/>
  <c r="D37" i="1" l="1"/>
  <c r="F31" i="1" s="1"/>
  <c r="C13" i="8"/>
  <c r="B13" i="8"/>
  <c r="C11" i="8"/>
  <c r="C9" i="8"/>
  <c r="B8" i="8"/>
  <c r="C7" i="8"/>
  <c r="B6" i="8"/>
  <c r="B5" i="8"/>
  <c r="C13" i="7"/>
  <c r="B13" i="7"/>
  <c r="C11" i="7"/>
  <c r="B10" i="7"/>
  <c r="C9" i="7"/>
  <c r="B8" i="7"/>
  <c r="B6" i="7"/>
  <c r="C5" i="7"/>
  <c r="B5" i="7"/>
  <c r="C13" i="6"/>
  <c r="B13" i="6"/>
  <c r="C10" i="6"/>
  <c r="B9" i="6"/>
  <c r="B8" i="6"/>
  <c r="C8" i="6"/>
  <c r="B7" i="6"/>
  <c r="B6" i="6"/>
  <c r="B5" i="6"/>
  <c r="C13" i="5"/>
  <c r="B13" i="5"/>
  <c r="B11" i="5"/>
  <c r="C11" i="5"/>
  <c r="C10" i="5"/>
  <c r="C9" i="5"/>
  <c r="B9" i="5"/>
  <c r="C8" i="5"/>
  <c r="C6" i="5"/>
  <c r="C5" i="5"/>
  <c r="C13" i="4"/>
  <c r="B13" i="4"/>
  <c r="C11" i="4"/>
  <c r="C10" i="4"/>
  <c r="B9" i="4"/>
  <c r="B8" i="4"/>
  <c r="B7" i="4"/>
  <c r="C6" i="4"/>
  <c r="B5" i="4"/>
  <c r="C5" i="4"/>
  <c r="I59" i="3"/>
  <c r="I60" i="3" s="1"/>
  <c r="F37" i="1" l="1"/>
  <c r="F33" i="1"/>
  <c r="F30" i="1"/>
  <c r="F35" i="1"/>
  <c r="F32" i="1"/>
  <c r="F34" i="1"/>
  <c r="F36" i="1"/>
  <c r="I45" i="6"/>
  <c r="I36" i="6"/>
  <c r="I26" i="6"/>
  <c r="I59" i="5"/>
  <c r="I60" i="5" s="1"/>
  <c r="C6" i="8"/>
  <c r="B11" i="8"/>
  <c r="B7" i="8"/>
  <c r="B10" i="8"/>
  <c r="C10" i="8"/>
  <c r="C8" i="8"/>
  <c r="C5" i="8"/>
  <c r="B9" i="8"/>
  <c r="D12" i="8"/>
  <c r="D14" i="8" s="1"/>
  <c r="C10" i="7"/>
  <c r="C6" i="7"/>
  <c r="C8" i="7"/>
  <c r="B9" i="7"/>
  <c r="D12" i="7"/>
  <c r="F5" i="7" s="1"/>
  <c r="B7" i="7"/>
  <c r="C7" i="7"/>
  <c r="B11" i="7"/>
  <c r="C5" i="6"/>
  <c r="C7" i="6"/>
  <c r="B11" i="6"/>
  <c r="C11" i="6"/>
  <c r="D12" i="6"/>
  <c r="D14" i="6" s="1"/>
  <c r="C9" i="6"/>
  <c r="C6" i="6"/>
  <c r="B10" i="6"/>
  <c r="B5" i="5"/>
  <c r="B6" i="5"/>
  <c r="B10" i="5"/>
  <c r="B7" i="5"/>
  <c r="C7" i="5"/>
  <c r="C12" i="5" s="1"/>
  <c r="D12" i="5"/>
  <c r="B8" i="5"/>
  <c r="C8" i="4"/>
  <c r="B11" i="4"/>
  <c r="B10" i="4"/>
  <c r="C9" i="4"/>
  <c r="D12" i="4"/>
  <c r="F8" i="4" s="1"/>
  <c r="B6" i="4"/>
  <c r="C7" i="4"/>
  <c r="B12" i="6" l="1"/>
  <c r="B14" i="6" s="1"/>
  <c r="F5" i="1" s="1"/>
  <c r="I46" i="6"/>
  <c r="F8" i="7"/>
  <c r="F9" i="8"/>
  <c r="F10" i="8"/>
  <c r="F8" i="8"/>
  <c r="F5" i="8"/>
  <c r="F11" i="8"/>
  <c r="F6" i="8"/>
  <c r="B12" i="8"/>
  <c r="B14" i="8" s="1"/>
  <c r="H5" i="1" s="1"/>
  <c r="C12" i="8"/>
  <c r="C14" i="8" s="1"/>
  <c r="H6" i="1" s="1"/>
  <c r="F7" i="8"/>
  <c r="C12" i="7"/>
  <c r="C14" i="7" s="1"/>
  <c r="G6" i="1" s="1"/>
  <c r="B12" i="7"/>
  <c r="E12" i="7" s="1"/>
  <c r="F11" i="7"/>
  <c r="D14" i="7"/>
  <c r="F10" i="7"/>
  <c r="F7" i="7"/>
  <c r="F9" i="7"/>
  <c r="F6" i="7"/>
  <c r="C12" i="6"/>
  <c r="F12" i="6" s="1"/>
  <c r="F10" i="6"/>
  <c r="F7" i="6"/>
  <c r="F6" i="6"/>
  <c r="F5" i="6"/>
  <c r="F11" i="6"/>
  <c r="F9" i="6"/>
  <c r="F8" i="6"/>
  <c r="C14" i="5"/>
  <c r="E6" i="1" s="1"/>
  <c r="F12" i="5"/>
  <c r="F11" i="5"/>
  <c r="D14" i="5"/>
  <c r="F6" i="5"/>
  <c r="B12" i="5"/>
  <c r="F8" i="5"/>
  <c r="F5" i="5"/>
  <c r="F9" i="5"/>
  <c r="F7" i="5"/>
  <c r="F10" i="5"/>
  <c r="C12" i="4"/>
  <c r="F12" i="4" s="1"/>
  <c r="F7" i="4"/>
  <c r="F10" i="4"/>
  <c r="F6" i="4"/>
  <c r="F5" i="4"/>
  <c r="D14" i="4"/>
  <c r="F11" i="4"/>
  <c r="F9" i="4"/>
  <c r="B12" i="4"/>
  <c r="E12" i="4" s="1"/>
  <c r="E12" i="6" l="1"/>
  <c r="C11" i="1"/>
  <c r="H4" i="1"/>
  <c r="E12" i="8"/>
  <c r="F12" i="8"/>
  <c r="F12" i="7"/>
  <c r="B14" i="7"/>
  <c r="G5" i="1" s="1"/>
  <c r="C14" i="6"/>
  <c r="F6" i="1" s="1"/>
  <c r="B14" i="5"/>
  <c r="E5" i="1" s="1"/>
  <c r="E4" i="1" s="1"/>
  <c r="E12" i="5"/>
  <c r="C14" i="4"/>
  <c r="D6" i="1" s="1"/>
  <c r="B14" i="4"/>
  <c r="D5" i="1" s="1"/>
  <c r="C19" i="9" l="1"/>
  <c r="C11" i="9"/>
  <c r="F4" i="1"/>
  <c r="B10" i="1"/>
  <c r="G4" i="1"/>
  <c r="B20" i="9" s="1"/>
  <c r="B11" i="1"/>
  <c r="D11" i="1" s="1"/>
  <c r="C10" i="1"/>
  <c r="D4" i="1"/>
  <c r="C13" i="3"/>
  <c r="B13" i="3"/>
  <c r="C11" i="3"/>
  <c r="C10" i="3"/>
  <c r="C9" i="3"/>
  <c r="B8" i="3"/>
  <c r="C7" i="3"/>
  <c r="C6" i="3"/>
  <c r="B6" i="3"/>
  <c r="B5" i="3"/>
  <c r="C5" i="3"/>
  <c r="B13" i="2"/>
  <c r="C11" i="2"/>
  <c r="C10" i="2"/>
  <c r="B9" i="2"/>
  <c r="B7" i="2"/>
  <c r="C6" i="2"/>
  <c r="B5" i="2"/>
  <c r="C13" i="2"/>
  <c r="B11" i="9" l="1"/>
  <c r="B19" i="9"/>
  <c r="B12" i="9"/>
  <c r="C35" i="1"/>
  <c r="C36" i="1"/>
  <c r="C31" i="1"/>
  <c r="D10" i="1"/>
  <c r="B38" i="1"/>
  <c r="E38" i="1" s="1"/>
  <c r="C38" i="1"/>
  <c r="B30" i="1"/>
  <c r="E30" i="1" s="1"/>
  <c r="B10" i="3"/>
  <c r="B9" i="3"/>
  <c r="B34" i="1" s="1"/>
  <c r="E34" i="1" s="1"/>
  <c r="B11" i="3"/>
  <c r="C8" i="3"/>
  <c r="C33" i="1" s="1"/>
  <c r="B7" i="3"/>
  <c r="B32" i="1" s="1"/>
  <c r="E32" i="1" s="1"/>
  <c r="D12" i="3"/>
  <c r="B8" i="2"/>
  <c r="B33" i="1" s="1"/>
  <c r="E33" i="1" s="1"/>
  <c r="B6" i="2"/>
  <c r="B31" i="1" s="1"/>
  <c r="E31" i="1" s="1"/>
  <c r="B10" i="2"/>
  <c r="C5" i="2"/>
  <c r="C30" i="1" s="1"/>
  <c r="B11" i="2"/>
  <c r="C7" i="2"/>
  <c r="C32" i="1" s="1"/>
  <c r="C9" i="2"/>
  <c r="C34" i="1" s="1"/>
  <c r="D12" i="2"/>
  <c r="D14" i="2" s="1"/>
  <c r="B36" i="1" l="1"/>
  <c r="E36" i="1" s="1"/>
  <c r="B35" i="1"/>
  <c r="E35" i="1" s="1"/>
  <c r="C12" i="3"/>
  <c r="C14" i="3" s="1"/>
  <c r="C6" i="1" s="1"/>
  <c r="C37" i="1"/>
  <c r="B12" i="3"/>
  <c r="B14" i="3" s="1"/>
  <c r="F11" i="3"/>
  <c r="F8" i="3"/>
  <c r="D14" i="3"/>
  <c r="F5" i="3"/>
  <c r="F10" i="3"/>
  <c r="F6" i="3"/>
  <c r="F9" i="3"/>
  <c r="F7" i="3"/>
  <c r="B12" i="2"/>
  <c r="C12" i="2"/>
  <c r="C14" i="2" s="1"/>
  <c r="F6" i="2"/>
  <c r="F11" i="2"/>
  <c r="F8" i="2"/>
  <c r="F10" i="2"/>
  <c r="F9" i="2"/>
  <c r="F7" i="2"/>
  <c r="F5" i="2"/>
  <c r="F12" i="3" l="1"/>
  <c r="B14" i="2"/>
  <c r="B5" i="1" s="1"/>
  <c r="B37" i="1"/>
  <c r="E37" i="1" s="1"/>
  <c r="D39" i="1"/>
  <c r="C5" i="1"/>
  <c r="C4" i="1" s="1"/>
  <c r="E12" i="3"/>
  <c r="E12" i="2"/>
  <c r="F12" i="2"/>
  <c r="C3" i="9" l="1"/>
  <c r="B39" i="1"/>
  <c r="B9" i="1"/>
  <c r="B12" i="1" s="1"/>
  <c r="I5" i="1"/>
  <c r="B6" i="1"/>
  <c r="C39" i="1"/>
  <c r="I6" i="1" l="1"/>
  <c r="B4" i="1"/>
  <c r="B4" i="9" s="1"/>
  <c r="C9" i="1"/>
  <c r="C12" i="1" s="1"/>
  <c r="I4" i="1" l="1"/>
  <c r="B3" i="9"/>
  <c r="D9" i="1"/>
  <c r="D12" i="1" s="1"/>
</calcChain>
</file>

<file path=xl/sharedStrings.xml><?xml version="1.0" encoding="utf-8"?>
<sst xmlns="http://schemas.openxmlformats.org/spreadsheetml/2006/main" count="758" uniqueCount="332">
  <si>
    <t>PRISSKJEMA FOR TILBUD PÅ TILBRINGERTJENESTE LOS - OPPSUMMERT</t>
  </si>
  <si>
    <t>Oslofjorden</t>
  </si>
  <si>
    <t>Skagerrak</t>
  </si>
  <si>
    <t>Rogaland</t>
  </si>
  <si>
    <t>Vestlandet</t>
  </si>
  <si>
    <t>Møre og Trøndelag</t>
  </si>
  <si>
    <t>Nordland</t>
  </si>
  <si>
    <t>Troms og Finnmark</t>
  </si>
  <si>
    <t>Sum</t>
  </si>
  <si>
    <t>Sum tilbud</t>
  </si>
  <si>
    <t>Fast beløp per år</t>
  </si>
  <si>
    <t>Variabelt beløp per år</t>
  </si>
  <si>
    <t>PRISSKJEMA FOR TILBUD PÅ TILBRINGERTJENESTER MED LOSBÅT</t>
  </si>
  <si>
    <t>Oslofjorden losoldermannkskap</t>
  </si>
  <si>
    <t>Spesifikasjon av kostnadselement</t>
  </si>
  <si>
    <t>Faste</t>
  </si>
  <si>
    <t>Variable</t>
  </si>
  <si>
    <t>Andel faste i %</t>
  </si>
  <si>
    <t>Andel i %</t>
  </si>
  <si>
    <t>Mannskapskostnader</t>
  </si>
  <si>
    <t>Administrative kostnader</t>
  </si>
  <si>
    <t>Drivstoffkostnader</t>
  </si>
  <si>
    <t>Øvrige kostnader</t>
  </si>
  <si>
    <t>Kapitalslit/avskrivinger</t>
  </si>
  <si>
    <t>Kapitalkostnader</t>
  </si>
  <si>
    <t>Sum kostnader</t>
  </si>
  <si>
    <t>Fortjeneste</t>
  </si>
  <si>
    <t>Sum prisgrunnlag</t>
  </si>
  <si>
    <t>Losbåtstasjon</t>
  </si>
  <si>
    <t>Bordingspunkt / timepris</t>
  </si>
  <si>
    <t>Nautiske mil tur/retur</t>
  </si>
  <si>
    <t>Estimert tid</t>
  </si>
  <si>
    <t>Antall faste kjøreoppdrag / timer</t>
  </si>
  <si>
    <t>Vikerhavn (42100)</t>
  </si>
  <si>
    <t>Videgrunnen</t>
  </si>
  <si>
    <t>Trestein</t>
  </si>
  <si>
    <t>Hvaler</t>
  </si>
  <si>
    <t>Duken (A)</t>
  </si>
  <si>
    <t>Sekken</t>
  </si>
  <si>
    <t>Belgen (A)</t>
  </si>
  <si>
    <t>Struten</t>
  </si>
  <si>
    <t>Kjøreoppdrag fastpris mertid</t>
  </si>
  <si>
    <t>Kjøreoppdrag variabel pris</t>
  </si>
  <si>
    <t>Skyssopppdrag</t>
  </si>
  <si>
    <t>Andre oppdrag for Kystverket</t>
  </si>
  <si>
    <t>Kjøreoppdrag fastpris venting</t>
  </si>
  <si>
    <t>Kjøreoppdrag variabel venting</t>
  </si>
  <si>
    <t>Sum variabel kostnad</t>
  </si>
  <si>
    <t>Hvasser (42200)</t>
  </si>
  <si>
    <t>Færder</t>
  </si>
  <si>
    <t>Færder syd</t>
  </si>
  <si>
    <t>Oslofjorden losoldermannskap</t>
  </si>
  <si>
    <t>Losbåtstasjon / nåværende dimensjonering</t>
  </si>
  <si>
    <t>Antall mannskap</t>
  </si>
  <si>
    <t>Vikerhavn losbåtstasjon</t>
  </si>
  <si>
    <t>Hvasser losbåtstasjon</t>
  </si>
  <si>
    <t>Skagerrak losoldermannkskap</t>
  </si>
  <si>
    <t>Langesund  (43300)</t>
  </si>
  <si>
    <t>Langesundsbukta</t>
  </si>
  <si>
    <t>Kristiansand (43100)</t>
  </si>
  <si>
    <t>Oksøy</t>
  </si>
  <si>
    <t>Soknadal (43200)</t>
  </si>
  <si>
    <t>Sokndal</t>
  </si>
  <si>
    <t>Egersund Syd</t>
  </si>
  <si>
    <t>Listafjorden</t>
  </si>
  <si>
    <t>Egersund Nord</t>
  </si>
  <si>
    <t>Farsund</t>
  </si>
  <si>
    <t>Torungen</t>
  </si>
  <si>
    <t>Skagerrak losoldermannskap</t>
  </si>
  <si>
    <t>Langesund losbåtstasjon</t>
  </si>
  <si>
    <t>Kristiansand losbåtstasjon</t>
  </si>
  <si>
    <t>6(4)</t>
  </si>
  <si>
    <t>Sokndal losbåtstasjon</t>
  </si>
  <si>
    <t>Rogaland losoldermannkskap</t>
  </si>
  <si>
    <t>Tananger (44100)</t>
  </si>
  <si>
    <t>Feistein</t>
  </si>
  <si>
    <t>Skudenesfjorden</t>
  </si>
  <si>
    <t>Smørstakk</t>
  </si>
  <si>
    <t>Karmøy (44200)</t>
  </si>
  <si>
    <t>Falkeidflæet (A)</t>
  </si>
  <si>
    <t>Hervikfjorden (A)</t>
  </si>
  <si>
    <t>Skudenesfjorden via Arsvågen</t>
  </si>
  <si>
    <t>Skudenesfjorden via Mortavik</t>
  </si>
  <si>
    <t>Skudnesfjorden via Skudeneshavn</t>
  </si>
  <si>
    <t>Skudenesfjorden via Kopervik</t>
  </si>
  <si>
    <t>Smørstakk via Arsvågen</t>
  </si>
  <si>
    <t>Smørstakk via Mortavik</t>
  </si>
  <si>
    <t>Smørstakk via Skudeneshavn</t>
  </si>
  <si>
    <t>Smørstakk via Kopervik</t>
  </si>
  <si>
    <t>Smørstakk via Føresvik</t>
  </si>
  <si>
    <t>Rogaland losoldermannskap</t>
  </si>
  <si>
    <t>Tananger losbåtstasjon</t>
  </si>
  <si>
    <t>Karmøy losbåtstasjon</t>
  </si>
  <si>
    <t>Vestlandet losoldermannkskap</t>
  </si>
  <si>
    <t>Viksøy (45100)</t>
  </si>
  <si>
    <t>Korsfjorden</t>
  </si>
  <si>
    <t>Ubåt losing</t>
  </si>
  <si>
    <t>Fedje (45200)</t>
  </si>
  <si>
    <t>Fedjeosen via Sævrøy</t>
  </si>
  <si>
    <t>Fedjeosen</t>
  </si>
  <si>
    <t>Fedjosen Indre via Sævrøy</t>
  </si>
  <si>
    <t>Holmengrå Indre via Sævrøy</t>
  </si>
  <si>
    <t>Fedjeosen Indre</t>
  </si>
  <si>
    <t>Holmengrå via Sævrøy</t>
  </si>
  <si>
    <t>Holmengrå Indre</t>
  </si>
  <si>
    <t>Holmengrå</t>
  </si>
  <si>
    <t>Holmengrå Vest</t>
  </si>
  <si>
    <t>Holmengrå Vest via Sævrøy</t>
  </si>
  <si>
    <t>Fedje Vest via Sævrøy</t>
  </si>
  <si>
    <t>Fedje Vest</t>
  </si>
  <si>
    <t>Kvannhovden</t>
  </si>
  <si>
    <t>Hellefjorden</t>
  </si>
  <si>
    <t>Frøysjøen</t>
  </si>
  <si>
    <t>Frøysjøen via Seljestokken</t>
  </si>
  <si>
    <t>Frøysjøen via Kalvåg</t>
  </si>
  <si>
    <t>Frøysjøen via Svelgen</t>
  </si>
  <si>
    <t>Frøysjøen via Dyrstad</t>
  </si>
  <si>
    <t>Losskifte</t>
  </si>
  <si>
    <t>Vestlandet losoldermannskap</t>
  </si>
  <si>
    <t>Viksøy losbåtstasjon</t>
  </si>
  <si>
    <t>Fedje losbåtstasjon</t>
  </si>
  <si>
    <t>Møre og Trøndelag losoldermannkskap</t>
  </si>
  <si>
    <t>Ålesund (46100)</t>
  </si>
  <si>
    <t>Breisundet</t>
  </si>
  <si>
    <t>Vannylvsgapet</t>
  </si>
  <si>
    <t>Valderhaugsfjorden (A)</t>
  </si>
  <si>
    <t>Kristiansund (46200)</t>
  </si>
  <si>
    <t>Grip Indre</t>
  </si>
  <si>
    <t>Grip Ytre</t>
  </si>
  <si>
    <t>Freifjorden (A)</t>
  </si>
  <si>
    <t>Trondheim Reden (Trondheim)</t>
  </si>
  <si>
    <t>Flesa (Fillan)</t>
  </si>
  <si>
    <t>Møre og Trøndelaglosoldermannskap</t>
  </si>
  <si>
    <t>Ålesund losbåtstasjon</t>
  </si>
  <si>
    <t>Kristiansund losbåtstasjon</t>
  </si>
  <si>
    <t>Nordland losoldermannkskap</t>
  </si>
  <si>
    <t>Sandnessjøen (47100)</t>
  </si>
  <si>
    <t>Åsvær Indre</t>
  </si>
  <si>
    <t>Åsvær Ytre</t>
  </si>
  <si>
    <t>Nesnaflaket (A)</t>
  </si>
  <si>
    <t>Landegode</t>
  </si>
  <si>
    <t>Fleinvær</t>
  </si>
  <si>
    <t>Store Svartoksen</t>
  </si>
  <si>
    <t>Mårnesskagen (A)</t>
  </si>
  <si>
    <t>Lødingen (47300)</t>
  </si>
  <si>
    <t>Lødingen</t>
  </si>
  <si>
    <t>Tranøy Indre</t>
  </si>
  <si>
    <t>Tranøy Ytre</t>
  </si>
  <si>
    <t>Andenes</t>
  </si>
  <si>
    <t>Myrflesan</t>
  </si>
  <si>
    <t>Nordland losoldermannskap</t>
  </si>
  <si>
    <t>Sandnessjøen losbåtstasjon</t>
  </si>
  <si>
    <t>Lødingen losbåtstasjon</t>
  </si>
  <si>
    <t>Troms og Finnmark losoldermannkskap</t>
  </si>
  <si>
    <t>Tromsø (48100)</t>
  </si>
  <si>
    <t>Fugløya</t>
  </si>
  <si>
    <t>Grøtnes</t>
  </si>
  <si>
    <t>Hekkingen indre</t>
  </si>
  <si>
    <t>Hekkingsen Ytre</t>
  </si>
  <si>
    <t>Håja</t>
  </si>
  <si>
    <t>Hammerfest (48200)</t>
  </si>
  <si>
    <t>Akkarfjordnæringen</t>
  </si>
  <si>
    <t>Honningsvåg (48300)</t>
  </si>
  <si>
    <t>Honningsvåg indre</t>
  </si>
  <si>
    <t>Honningsvåg Ytre</t>
  </si>
  <si>
    <t>Sarnesfjorden (A)</t>
  </si>
  <si>
    <t>Atsula</t>
  </si>
  <si>
    <t>Kirkenes (48400)</t>
  </si>
  <si>
    <t>Kirkenes Indre</t>
  </si>
  <si>
    <t>Kirkenes Ytre</t>
  </si>
  <si>
    <t>Kirkenes Reden</t>
  </si>
  <si>
    <t>Troms og Finnmark losoldermannskap</t>
  </si>
  <si>
    <t>Tromsø losbåtstasjon</t>
  </si>
  <si>
    <t>Hammerfest losbåtstasjon</t>
  </si>
  <si>
    <t>Honningsvåg losbåtstasjon</t>
  </si>
  <si>
    <t>Kirkenes losbåtstasjon</t>
  </si>
  <si>
    <t>Reparasjon og vedlikehold</t>
  </si>
  <si>
    <t>Kontraktsområde nr. 1</t>
  </si>
  <si>
    <t>Kontraktsområde nr. 2</t>
  </si>
  <si>
    <t>Kontraktsområde nr. 3</t>
  </si>
  <si>
    <t>Losbordingsfelt merket *</t>
  </si>
  <si>
    <t>Kommune</t>
  </si>
  <si>
    <t>Losoppdrag 2024</t>
  </si>
  <si>
    <t>Pris per kjøreoppdrag</t>
  </si>
  <si>
    <t>Kostnad</t>
  </si>
  <si>
    <t>Færder Syd*</t>
  </si>
  <si>
    <t>Songvår*</t>
  </si>
  <si>
    <t>Søgne</t>
  </si>
  <si>
    <t>Antall 2024</t>
  </si>
  <si>
    <t>Grinna*</t>
  </si>
  <si>
    <t>Rørvik</t>
  </si>
  <si>
    <t>Raudøyleia*</t>
  </si>
  <si>
    <t>Osen</t>
  </si>
  <si>
    <t>Rekkøyråsa*</t>
  </si>
  <si>
    <t>Flatanger</t>
  </si>
  <si>
    <t>Svinøy*</t>
  </si>
  <si>
    <t>Vestvågøy</t>
  </si>
  <si>
    <t>Molldøra*</t>
  </si>
  <si>
    <t>Vågan</t>
  </si>
  <si>
    <t>Svolvær*</t>
  </si>
  <si>
    <t>Melbu*</t>
  </si>
  <si>
    <t>Hadsel</t>
  </si>
  <si>
    <t>Myre*</t>
  </si>
  <si>
    <t>Øksnes</t>
  </si>
  <si>
    <t>Båtsfjord*</t>
  </si>
  <si>
    <t>Båtsfjord</t>
  </si>
  <si>
    <t>Vardø Nord*</t>
  </si>
  <si>
    <t>Vardø</t>
  </si>
  <si>
    <t>Vardø Sør*</t>
  </si>
  <si>
    <t>Vekt</t>
  </si>
  <si>
    <t>Kontr. område</t>
  </si>
  <si>
    <t>Pris per køreoppdrag</t>
  </si>
  <si>
    <t>Reperasjon og vedlikehold</t>
  </si>
  <si>
    <t>Oppsummert</t>
  </si>
  <si>
    <t>Florø: driftes av underleverandør til operatør</t>
  </si>
  <si>
    <t>Pris</t>
  </si>
  <si>
    <t>Pris per nautisk mil</t>
  </si>
  <si>
    <t>Timepris for kjøring</t>
  </si>
  <si>
    <t>Timepris for venting</t>
  </si>
  <si>
    <t>Fordeling</t>
  </si>
  <si>
    <t>Kroner</t>
  </si>
  <si>
    <t>Fast pris per år</t>
  </si>
  <si>
    <t>Kostnadsgruppe</t>
  </si>
  <si>
    <t>Konto</t>
  </si>
  <si>
    <t>Konto (T)</t>
  </si>
  <si>
    <t>Mannskap (MAN)</t>
  </si>
  <si>
    <t>Lønn, feripenger mv.</t>
  </si>
  <si>
    <t>Annen oppgavepliktig godtgjørelse</t>
  </si>
  <si>
    <t>Arbeidsgiveravgift</t>
  </si>
  <si>
    <t>Arbeidsgodtgjørelse til eiere</t>
  </si>
  <si>
    <t>Annen personalkostnad</t>
  </si>
  <si>
    <t>Fremmedytelse</t>
  </si>
  <si>
    <t>Drivstoff (DRV)</t>
  </si>
  <si>
    <t>Drivstoff transportmidler</t>
  </si>
  <si>
    <t>Energi og brensel</t>
  </si>
  <si>
    <t>Reparasjon og vedlikehold (RVD)</t>
  </si>
  <si>
    <t>Reparasjon og annet vedlikehold</t>
  </si>
  <si>
    <t>Vedlikehold av transportmidler</t>
  </si>
  <si>
    <t>Forsikring og avgift på transportmidler</t>
  </si>
  <si>
    <t>Administrasjon (ADM)</t>
  </si>
  <si>
    <t>Reparasjon og vedlikehold av bygninger</t>
  </si>
  <si>
    <t>Forsikringspremie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</si>
  <si>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Renovasjon, vann, anløp, renhold mv.</t>
    </r>
  </si>
  <si>
    <t>Fremmedtjeneste (regnskap, revisjon, rådgivning)</t>
  </si>
  <si>
    <t>Elektronisk kommunikasjon og porto</t>
  </si>
  <si>
    <t>Leie av lokale</t>
  </si>
  <si>
    <t>Lys og varme</t>
  </si>
  <si>
    <t>Verktøy inventar mv.</t>
  </si>
  <si>
    <t>Bilkostnader, bruk av privat bil i næring</t>
  </si>
  <si>
    <t>Reise-, diett- og bilgodtgjørelse</t>
  </si>
  <si>
    <t>Reise- og diettkostnader</t>
  </si>
  <si>
    <t>Provisjonskostnader</t>
  </si>
  <si>
    <t>Salgs- og reklamekostnader</t>
  </si>
  <si>
    <t>Representasjonskostnader</t>
  </si>
  <si>
    <t>Kontingenter</t>
  </si>
  <si>
    <t>Garanti- og servicekostnad</t>
  </si>
  <si>
    <t>Lisens, patentkostnad og royalty</t>
  </si>
  <si>
    <t>Øvrige (ØVR)</t>
  </si>
  <si>
    <t>Annen kostnad</t>
  </si>
  <si>
    <t>Beholdningsendring endring av varere under tilvirkning og ferdig tilvirkede varer</t>
  </si>
  <si>
    <t>Beholdningsendring av egentilvirkede anleggsmidler</t>
  </si>
  <si>
    <t>Frakt og transportkostnad vedrørende salg</t>
  </si>
  <si>
    <t>Privat bruk av næringsbil</t>
  </si>
  <si>
    <t>Tap på fordringer</t>
  </si>
  <si>
    <t>Tap ved avgang av immatr. eiendeler og varige driftsmidler</t>
  </si>
  <si>
    <t>Tap ved avgang av finansielle anleggsmidler</t>
  </si>
  <si>
    <t>Kapitalkostnader - slit (KSL)</t>
  </si>
  <si>
    <t>Avskrivninger varige driftsmidler</t>
  </si>
  <si>
    <t>Kapitalkostnader - rente (KRE)</t>
  </si>
  <si>
    <t>Annen rentekostnad</t>
  </si>
  <si>
    <t>Pris per nautsik mil / time</t>
  </si>
  <si>
    <t>Sum variabel kostnad losoldermannskap som skal fordeles på kostnadselement i tabellen over</t>
  </si>
  <si>
    <t>Kvalitetssikre tallene</t>
  </si>
  <si>
    <r>
      <t xml:space="preserve">Farsund (43200)                                         </t>
    </r>
    <r>
      <rPr>
        <i/>
        <sz val="11"/>
        <color theme="1"/>
        <rFont val="Aptos Narrow"/>
        <family val="2"/>
        <scheme val="minor"/>
      </rPr>
      <t>Leveres i dag av underleverandør til hovedleverandør.</t>
    </r>
  </si>
  <si>
    <r>
      <t xml:space="preserve">Florø (45400)                                          </t>
    </r>
    <r>
      <rPr>
        <i/>
        <sz val="11"/>
        <color theme="1"/>
        <rFont val="Aptos Narrow"/>
        <family val="2"/>
        <scheme val="minor"/>
      </rPr>
      <t>Leveres i dag av underleverandør til hovedleverandør</t>
    </r>
  </si>
  <si>
    <r>
      <t xml:space="preserve">Trondheim / Fillan (46300)               </t>
    </r>
    <r>
      <rPr>
        <i/>
        <sz val="11"/>
        <color theme="1"/>
        <rFont val="Aptos Narrow"/>
        <family val="2"/>
        <scheme val="minor"/>
      </rPr>
      <t>Leveres i dag av underleverandør til hovedleverandør</t>
    </r>
  </si>
  <si>
    <r>
      <t xml:space="preserve">Bodø (47300)                                          </t>
    </r>
    <r>
      <rPr>
        <i/>
        <sz val="11"/>
        <color theme="1"/>
        <rFont val="Aptos Narrow"/>
        <family val="2"/>
        <scheme val="minor"/>
      </rPr>
      <t>Leveres i dag av underleverandør til hovedleverandør</t>
    </r>
  </si>
  <si>
    <r>
      <t xml:space="preserve">Andenes (47300)                                   </t>
    </r>
    <r>
      <rPr>
        <i/>
        <sz val="11"/>
        <color theme="1"/>
        <rFont val="Aptos Narrow"/>
        <family val="2"/>
        <scheme val="minor"/>
      </rPr>
      <t>Leveres i dag av underleverandør til hovedleverandør</t>
    </r>
  </si>
  <si>
    <t>Leveres i dag av hovedleverandør</t>
  </si>
  <si>
    <t>Leveres i dag av underleverandør til hovedleverandør</t>
  </si>
  <si>
    <r>
      <t>Arendal (43100)                                         Leveres i dag av hovedleverandør i perioden mai - august og av</t>
    </r>
    <r>
      <rPr>
        <i/>
        <sz val="11"/>
        <color theme="1"/>
        <rFont val="Aptos Narrow"/>
        <family val="2"/>
        <scheme val="minor"/>
      </rPr>
      <t xml:space="preserve"> underleverandør til hovedleverandør i perioden september - april</t>
    </r>
  </si>
  <si>
    <t>Det vurderes oppbemanning både ved Sandenssjøen og Lødingen losbåtstasjoner</t>
  </si>
  <si>
    <t>Longyearbyen                                                                             (48500)</t>
  </si>
  <si>
    <t>Svalbard - Longyearbyen</t>
  </si>
  <si>
    <t>Estimert tid under forutsetning av en marsjhastighet på 20 knop</t>
  </si>
  <si>
    <t>Fleksible både mht. alderskrav og fart.</t>
  </si>
  <si>
    <t>Til Isfjorden Radio Losbording</t>
  </si>
  <si>
    <t>Fra Longyearbyen Losbording</t>
  </si>
  <si>
    <t>Til Longyearbyen Losbording</t>
  </si>
  <si>
    <t xml:space="preserve">Fra Longyearbyen   </t>
  </si>
  <si>
    <t xml:space="preserve">Til Longyearbyen   </t>
  </si>
  <si>
    <t>Fra Barentsburg</t>
  </si>
  <si>
    <t>Til Barentsburg</t>
  </si>
  <si>
    <t>Fra/til</t>
  </si>
  <si>
    <t>Fra Ny-Ålesund</t>
  </si>
  <si>
    <t>Til Ny-Ålesund</t>
  </si>
  <si>
    <t>Fra Tromsø</t>
  </si>
  <si>
    <t>Fra Pyramiden</t>
  </si>
  <si>
    <t>Til Pyramiden</t>
  </si>
  <si>
    <t>Fra Longyearbyen til Longyearbyen</t>
  </si>
  <si>
    <t>Fra Longyearbyen losbording til Longyearbyen losbording</t>
  </si>
  <si>
    <t>Fra Isfjorden radio til Isfjorden Radio losbording</t>
  </si>
  <si>
    <t>Anløp Svalbard 2024</t>
  </si>
  <si>
    <t>Losoppdrag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</si>
  <si>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</si>
  <si>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</si>
  <si>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</si>
  <si>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</si>
  <si>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</si>
  <si>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</si>
  <si>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</si>
  <si>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</si>
  <si>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</si>
  <si>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</si>
  <si>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</si>
  <si>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</si>
  <si>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 Fra</t>
  </si>
  <si>
    <t>Sum Til</t>
  </si>
  <si>
    <t>Isfjorden radio Losbording</t>
  </si>
  <si>
    <t>Oppdragsmønster (losoppdrag) Svalbard</t>
  </si>
  <si>
    <t>Kontraktsområde nr.3</t>
  </si>
  <si>
    <t>Kontraktsområde 1</t>
  </si>
  <si>
    <t>Kontraktsområde 2</t>
  </si>
  <si>
    <t>Kontraktsområde 3</t>
  </si>
  <si>
    <t>Kontraktsområde 4 - Svalbard (opsjon)</t>
  </si>
  <si>
    <t>Kontraktsområde nr. 4 Svalbard (opsjon)</t>
  </si>
  <si>
    <t>Longyearbyen Losbording</t>
  </si>
  <si>
    <t>Fra Isfjorden Radio Losbording</t>
  </si>
  <si>
    <t>Pris per nautisk mil og timepriser legges inn i tabellen over</t>
  </si>
  <si>
    <t>Pris per nautisk mil og timepris for kjøring legges inn i tabellen over</t>
  </si>
  <si>
    <t>1) "Fast pris per år" hentes fra "(2) oppsummert";  sum rad 5 (kontraktsområde)                                                                                                                     2) "Fordeling" hentes fra "(2) oppsummert"; Sum rad 5 (kontraktsområde) / sum rad 4 (kontraktsområde) og sum rad 6 (kontraktsområde) / sum rad 4 (kontraktsområde)</t>
  </si>
  <si>
    <t xml:space="preserve">1) Pris per nautisk mil og timepriser skal være like innenfor samme   kontraktsområde.   Dette kan unntas ved bruk av underleverandører.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</si>
</sst>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#,##0.0"/>
    <numFmt numFmtId="166" formatCode="#,##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"/>
      <family val="2"/>
    </font>
    <font>
      <sz val="7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0" borderId="2" xfId="0" applyNumberFormat="1" applyBorder="1"/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/>
    </xf>
    <xf numFmtId="0" fontId="0" fillId="0" borderId="2" xfId="0" applyBorder="1"/>
    <xf numFmtId="0" fontId="3" fillId="0" borderId="7" xfId="0" applyFont="1" applyBorder="1"/>
    <xf numFmtId="9" fontId="3" fillId="0" borderId="7" xfId="1" applyFont="1" applyBorder="1"/>
    <xf numFmtId="3" fontId="3" fillId="0" borderId="7" xfId="0" applyNumberFormat="1" applyFont="1" applyBorder="1"/>
    <xf numFmtId="164" fontId="3" fillId="0" borderId="7" xfId="1" applyNumberFormat="1" applyFont="1" applyBorder="1"/>
    <xf numFmtId="164" fontId="0" fillId="0" borderId="2" xfId="1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5" borderId="1" xfId="0" applyFont="1" applyFill="1" applyBorder="1"/>
    <xf numFmtId="3" fontId="3" fillId="5" borderId="1" xfId="0" applyNumberFormat="1" applyFont="1" applyFill="1" applyBorder="1"/>
    <xf numFmtId="166" fontId="0" fillId="0" borderId="0" xfId="0" applyNumberFormat="1"/>
    <xf numFmtId="1" fontId="0" fillId="0" borderId="2" xfId="0" applyNumberFormat="1" applyBorder="1"/>
    <xf numFmtId="0" fontId="3" fillId="6" borderId="0" xfId="0" applyFont="1" applyFill="1"/>
    <xf numFmtId="165" fontId="0" fillId="0" borderId="1" xfId="0" applyNumberFormat="1" applyBorder="1"/>
    <xf numFmtId="10" fontId="0" fillId="0" borderId="0" xfId="1" applyNumberFormat="1" applyFont="1"/>
    <xf numFmtId="3" fontId="4" fillId="0" borderId="0" xfId="0" applyNumberFormat="1" applyFont="1"/>
    <xf numFmtId="0" fontId="5" fillId="0" borderId="1" xfId="0" applyFont="1" applyBorder="1"/>
    <xf numFmtId="9" fontId="0" fillId="3" borderId="1" xfId="1" applyFont="1" applyFill="1" applyBorder="1"/>
    <xf numFmtId="3" fontId="0" fillId="3" borderId="2" xfId="0" applyNumberFormat="1" applyFill="1" applyBorder="1"/>
    <xf numFmtId="3" fontId="3" fillId="7" borderId="1" xfId="0" applyNumberFormat="1" applyFont="1" applyFill="1" applyBorder="1"/>
    <xf numFmtId="3" fontId="0" fillId="3" borderId="1" xfId="0" applyNumberFormat="1" applyFill="1" applyBorder="1" applyAlignment="1">
      <alignment horizontal="right"/>
    </xf>
    <xf numFmtId="3" fontId="0" fillId="7" borderId="1" xfId="0" applyNumberFormat="1" applyFill="1" applyBorder="1"/>
    <xf numFmtId="3" fontId="0" fillId="5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1" xfId="1" applyNumberFormat="1" applyFont="1" applyFill="1" applyBorder="1"/>
    <xf numFmtId="9" fontId="3" fillId="0" borderId="7" xfId="1" applyFont="1" applyFill="1" applyBorder="1"/>
    <xf numFmtId="164" fontId="3" fillId="0" borderId="7" xfId="1" applyNumberFormat="1" applyFont="1" applyFill="1" applyBorder="1"/>
    <xf numFmtId="9" fontId="0" fillId="0" borderId="1" xfId="1" applyFont="1" applyBorder="1"/>
    <xf numFmtId="9" fontId="0" fillId="0" borderId="2" xfId="1" applyFont="1" applyBorder="1"/>
    <xf numFmtId="3" fontId="3" fillId="8" borderId="1" xfId="0" applyNumberFormat="1" applyFont="1" applyFill="1" applyBorder="1"/>
    <xf numFmtId="3" fontId="0" fillId="8" borderId="1" xfId="0" applyNumberFormat="1" applyFill="1" applyBorder="1"/>
    <xf numFmtId="3" fontId="3" fillId="4" borderId="1" xfId="0" applyNumberFormat="1" applyFont="1" applyFill="1" applyBorder="1"/>
    <xf numFmtId="3" fontId="3" fillId="9" borderId="1" xfId="0" applyNumberFormat="1" applyFont="1" applyFill="1" applyBorder="1"/>
    <xf numFmtId="3" fontId="0" fillId="9" borderId="1" xfId="0" applyNumberFormat="1" applyFill="1" applyBorder="1"/>
    <xf numFmtId="0" fontId="6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0" fillId="11" borderId="2" xfId="0" applyNumberFormat="1" applyFill="1" applyBorder="1"/>
    <xf numFmtId="3" fontId="0" fillId="11" borderId="8" xfId="0" applyNumberFormat="1" applyFill="1" applyBorder="1"/>
    <xf numFmtId="3" fontId="0" fillId="11" borderId="6" xfId="0" applyNumberFormat="1" applyFill="1" applyBorder="1"/>
    <xf numFmtId="0" fontId="0" fillId="12" borderId="0" xfId="0" applyFill="1"/>
    <xf numFmtId="3" fontId="0" fillId="12" borderId="1" xfId="0" applyNumberFormat="1" applyFill="1" applyBorder="1"/>
    <xf numFmtId="3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0" xfId="0" applyBorder="1"/>
    <xf numFmtId="0" fontId="0" fillId="0" borderId="1" xfId="0" applyBorder="1" applyAlignment="1">
      <alignment wrapText="1"/>
    </xf>
    <xf numFmtId="0" fontId="0" fillId="12" borderId="1" xfId="0" applyFill="1" applyBorder="1"/>
    <xf numFmtId="3" fontId="0" fillId="0" borderId="1" xfId="0" applyNumberFormat="1" applyBorder="1" applyAlignment="1">
      <alignment horizontal="center"/>
    </xf>
    <xf numFmtId="3" fontId="0" fillId="11" borderId="1" xfId="0" applyNumberFormat="1" applyFill="1" applyBorder="1"/>
    <xf numFmtId="0" fontId="0" fillId="13" borderId="1" xfId="0" applyFill="1" applyBorder="1"/>
    <xf numFmtId="0" fontId="3" fillId="13" borderId="1" xfId="0" applyFont="1" applyFill="1" applyBorder="1"/>
    <xf numFmtId="3" fontId="0" fillId="13" borderId="1" xfId="0" applyNumberFormat="1" applyFill="1" applyBorder="1"/>
    <xf numFmtId="3" fontId="3" fillId="13" borderId="1" xfId="0" applyNumberFormat="1" applyFont="1" applyFill="1" applyBorder="1"/>
    <xf numFmtId="0" fontId="10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0" fillId="0" borderId="1" xfId="0" applyFont="1" applyBorder="1"/>
    <xf numFmtId="9" fontId="12" fillId="0" borderId="1" xfId="0" applyNumberFormat="1" applyFont="1" applyBorder="1" applyAlignment="1">
      <alignment horizontal="center"/>
    </xf>
    <xf numFmtId="3" fontId="10" fillId="6" borderId="1" xfId="0" applyNumberFormat="1" applyFont="1" applyFill="1" applyBorder="1"/>
    <xf numFmtId="3" fontId="10" fillId="10" borderId="1" xfId="0" applyNumberFormat="1" applyFont="1" applyFill="1" applyBorder="1"/>
    <xf numFmtId="0" fontId="12" fillId="0" borderId="0" xfId="0" applyFont="1"/>
    <xf numFmtId="0" fontId="0" fillId="8" borderId="1" xfId="0" applyFill="1" applyBorder="1"/>
    <xf numFmtId="165" fontId="0" fillId="0" borderId="0" xfId="0" applyNumberFormat="1"/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0" fillId="11" borderId="2" xfId="0" applyNumberFormat="1" applyFill="1" applyBorder="1" applyAlignment="1">
      <alignment horizontal="center"/>
    </xf>
    <xf numFmtId="3" fontId="0" fillId="11" borderId="8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0" fontId="0" fillId="0" borderId="4" xfId="0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1" xfId="0" applyBorder="1"/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579E-6691-492F-8BD7-60B820A05DD0}">
  <dimension ref="A1:K30"/>
  <sheetViews>
    <sheetView tabSelected="1" workbookViewId="0">
      <selection activeCell="I18" sqref="I18"/>
    </sheetView>
  </sheetViews>
  <sheetFormatPr baseColWidth="10" defaultRowHeight="15" x14ac:dyDescent="0.25"/>
  <cols>
    <col min="1" max="1" width="45" customWidth="1"/>
    <col min="2" max="2" width="17.7109375" customWidth="1"/>
    <col min="3" max="3" width="22.7109375" customWidth="1"/>
  </cols>
  <sheetData>
    <row r="1" spans="1:11" ht="24.95" customHeight="1" x14ac:dyDescent="0.35">
      <c r="A1" s="89" t="s">
        <v>321</v>
      </c>
      <c r="B1" s="82"/>
      <c r="C1" s="82"/>
    </row>
    <row r="2" spans="1:11" ht="20.100000000000001" customHeight="1" x14ac:dyDescent="0.35">
      <c r="A2" s="83" t="s">
        <v>215</v>
      </c>
      <c r="B2" s="84" t="s">
        <v>219</v>
      </c>
      <c r="C2" s="84" t="s">
        <v>220</v>
      </c>
    </row>
    <row r="3" spans="1:11" ht="20.100000000000001" customHeight="1" x14ac:dyDescent="0.35">
      <c r="A3" s="85" t="s">
        <v>221</v>
      </c>
      <c r="B3" s="86" t="e">
        <f>+('(2) Oppsummert'!B5+'(2) Oppsummert'!C5)/('(2) Oppsummert'!B4+'(2) Oppsummert'!C4)</f>
        <v>#DIV/0!</v>
      </c>
      <c r="C3" s="87">
        <f>+'(2) Oppsummert'!B5+'(2) Oppsummert'!C5</f>
        <v>0</v>
      </c>
      <c r="F3" s="94" t="s">
        <v>330</v>
      </c>
      <c r="G3" s="95"/>
      <c r="H3" s="95"/>
      <c r="I3" s="95"/>
      <c r="J3" s="95"/>
      <c r="K3" s="96"/>
    </row>
    <row r="4" spans="1:11" ht="20.100000000000001" customHeight="1" x14ac:dyDescent="0.35">
      <c r="A4" s="85" t="s">
        <v>216</v>
      </c>
      <c r="B4" s="92" t="e">
        <f>+('(2) Oppsummert'!B6+'(2) Oppsummert'!C6)/('(2) Oppsummert'!B4+'(2) Oppsummert'!C4)</f>
        <v>#DIV/0!</v>
      </c>
      <c r="C4" s="88"/>
      <c r="F4" s="97"/>
      <c r="G4" s="98"/>
      <c r="H4" s="98"/>
      <c r="I4" s="98"/>
      <c r="J4" s="98"/>
      <c r="K4" s="99"/>
    </row>
    <row r="5" spans="1:11" ht="20.100000000000001" customHeight="1" x14ac:dyDescent="0.35">
      <c r="A5" s="85" t="s">
        <v>217</v>
      </c>
      <c r="B5" s="93"/>
      <c r="C5" s="88"/>
      <c r="F5" s="97"/>
      <c r="G5" s="98"/>
      <c r="H5" s="98"/>
      <c r="I5" s="98"/>
      <c r="J5" s="98"/>
      <c r="K5" s="99"/>
    </row>
    <row r="6" spans="1:11" ht="20.100000000000001" customHeight="1" x14ac:dyDescent="0.35">
      <c r="A6" s="85" t="s">
        <v>218</v>
      </c>
      <c r="B6" s="93"/>
      <c r="C6" s="88"/>
      <c r="F6" s="100"/>
      <c r="G6" s="101"/>
      <c r="H6" s="101"/>
      <c r="I6" s="101"/>
      <c r="J6" s="101"/>
      <c r="K6" s="102"/>
    </row>
    <row r="7" spans="1:11" ht="20.100000000000001" customHeight="1" x14ac:dyDescent="0.25">
      <c r="A7" s="72" t="s">
        <v>328</v>
      </c>
    </row>
    <row r="8" spans="1:11" ht="5.0999999999999996" customHeight="1" x14ac:dyDescent="0.25">
      <c r="A8" s="72"/>
    </row>
    <row r="9" spans="1:11" ht="20.100000000000001" customHeight="1" x14ac:dyDescent="0.35">
      <c r="A9" s="89" t="s">
        <v>322</v>
      </c>
      <c r="B9" s="82"/>
      <c r="C9" s="82"/>
      <c r="F9" s="94" t="s">
        <v>331</v>
      </c>
      <c r="G9" s="95"/>
      <c r="H9" s="95"/>
      <c r="I9" s="95"/>
      <c r="J9" s="95"/>
      <c r="K9" s="96"/>
    </row>
    <row r="10" spans="1:11" ht="20.100000000000001" customHeight="1" x14ac:dyDescent="0.35">
      <c r="A10" s="83" t="s">
        <v>215</v>
      </c>
      <c r="B10" s="84" t="s">
        <v>219</v>
      </c>
      <c r="C10" s="84" t="s">
        <v>220</v>
      </c>
      <c r="F10" s="97"/>
      <c r="G10" s="98"/>
      <c r="H10" s="98"/>
      <c r="I10" s="98"/>
      <c r="J10" s="98"/>
      <c r="K10" s="99"/>
    </row>
    <row r="11" spans="1:11" ht="20.100000000000001" customHeight="1" x14ac:dyDescent="0.35">
      <c r="A11" s="85" t="s">
        <v>221</v>
      </c>
      <c r="B11" s="86" t="e">
        <f>+('(2) Oppsummert'!D5+'(2) Oppsummert'!E5+'(2) Oppsummert'!F5)/('(2) Oppsummert'!D4+'(2) Oppsummert'!E4+'(2) Oppsummert'!F4)</f>
        <v>#DIV/0!</v>
      </c>
      <c r="C11" s="87">
        <f>+'(2) Oppsummert'!D5+'(2) Oppsummert'!E5+'(2) Oppsummert'!F5</f>
        <v>0</v>
      </c>
      <c r="F11" s="97"/>
      <c r="G11" s="98"/>
      <c r="H11" s="98"/>
      <c r="I11" s="98"/>
      <c r="J11" s="98"/>
      <c r="K11" s="99"/>
    </row>
    <row r="12" spans="1:11" ht="20.100000000000001" customHeight="1" x14ac:dyDescent="0.35">
      <c r="A12" s="85" t="s">
        <v>216</v>
      </c>
      <c r="B12" s="92" t="e">
        <f>+('(2) Oppsummert'!D6+'(2) Oppsummert'!E6+'(2) Oppsummert'!F6)/('(2) Oppsummert'!D4+'(2) Oppsummert'!E4+'(2) Oppsummert'!F4)</f>
        <v>#DIV/0!</v>
      </c>
      <c r="C12" s="88"/>
      <c r="F12" s="97"/>
      <c r="G12" s="98"/>
      <c r="H12" s="98"/>
      <c r="I12" s="98"/>
      <c r="J12" s="98"/>
      <c r="K12" s="99"/>
    </row>
    <row r="13" spans="1:11" ht="20.100000000000001" customHeight="1" x14ac:dyDescent="0.35">
      <c r="A13" s="85" t="s">
        <v>217</v>
      </c>
      <c r="B13" s="93"/>
      <c r="C13" s="88"/>
      <c r="F13" s="97"/>
      <c r="G13" s="98"/>
      <c r="H13" s="98"/>
      <c r="I13" s="98"/>
      <c r="J13" s="98"/>
      <c r="K13" s="99"/>
    </row>
    <row r="14" spans="1:11" ht="20.100000000000001" customHeight="1" x14ac:dyDescent="0.35">
      <c r="A14" s="85" t="s">
        <v>218</v>
      </c>
      <c r="B14" s="93"/>
      <c r="C14" s="88"/>
      <c r="F14" s="97"/>
      <c r="G14" s="98"/>
      <c r="H14" s="98"/>
      <c r="I14" s="98"/>
      <c r="J14" s="98"/>
      <c r="K14" s="99"/>
    </row>
    <row r="15" spans="1:11" ht="20.100000000000001" customHeight="1" x14ac:dyDescent="0.25">
      <c r="A15" s="72" t="s">
        <v>328</v>
      </c>
      <c r="F15" s="100"/>
      <c r="G15" s="101"/>
      <c r="H15" s="101"/>
      <c r="I15" s="101"/>
      <c r="J15" s="101"/>
      <c r="K15" s="102"/>
    </row>
    <row r="16" spans="1:11" ht="5.0999999999999996" customHeight="1" x14ac:dyDescent="0.25"/>
    <row r="17" spans="1:3" ht="20.100000000000001" customHeight="1" x14ac:dyDescent="0.35">
      <c r="A17" s="89" t="s">
        <v>323</v>
      </c>
      <c r="B17" s="82"/>
      <c r="C17" s="82"/>
    </row>
    <row r="18" spans="1:3" ht="20.100000000000001" customHeight="1" x14ac:dyDescent="0.35">
      <c r="A18" s="83" t="s">
        <v>215</v>
      </c>
      <c r="B18" s="84" t="s">
        <v>219</v>
      </c>
      <c r="C18" s="84" t="s">
        <v>220</v>
      </c>
    </row>
    <row r="19" spans="1:3" ht="20.100000000000001" customHeight="1" x14ac:dyDescent="0.35">
      <c r="A19" s="85" t="s">
        <v>221</v>
      </c>
      <c r="B19" s="86" t="e">
        <f>+('(2) Oppsummert'!G5+'(2) Oppsummert'!H5)/('(2) Oppsummert'!G4+'(2) Oppsummert'!H4)</f>
        <v>#DIV/0!</v>
      </c>
      <c r="C19" s="87">
        <f>+'(2) Oppsummert'!G5+'(2) Oppsummert'!H5</f>
        <v>0</v>
      </c>
    </row>
    <row r="20" spans="1:3" ht="20.100000000000001" customHeight="1" x14ac:dyDescent="0.35">
      <c r="A20" s="85" t="s">
        <v>216</v>
      </c>
      <c r="B20" s="92" t="e">
        <f>+('(2) Oppsummert'!G6+'(2) Oppsummert'!H6)/('(2) Oppsummert'!G4+'(2) Oppsummert'!H4)</f>
        <v>#DIV/0!</v>
      </c>
      <c r="C20" s="88"/>
    </row>
    <row r="21" spans="1:3" ht="20.100000000000001" customHeight="1" x14ac:dyDescent="0.35">
      <c r="A21" s="85" t="s">
        <v>217</v>
      </c>
      <c r="B21" s="93"/>
      <c r="C21" s="88"/>
    </row>
    <row r="22" spans="1:3" ht="20.100000000000001" customHeight="1" x14ac:dyDescent="0.35">
      <c r="A22" s="85" t="s">
        <v>218</v>
      </c>
      <c r="B22" s="93"/>
      <c r="C22" s="88"/>
    </row>
    <row r="23" spans="1:3" ht="20.100000000000001" customHeight="1" x14ac:dyDescent="0.25">
      <c r="A23" s="72" t="s">
        <v>328</v>
      </c>
    </row>
    <row r="24" spans="1:3" ht="5.0999999999999996" customHeight="1" x14ac:dyDescent="0.25"/>
    <row r="25" spans="1:3" ht="20.100000000000001" customHeight="1" x14ac:dyDescent="0.35">
      <c r="A25" s="89" t="s">
        <v>324</v>
      </c>
      <c r="B25" s="82"/>
      <c r="C25" s="82"/>
    </row>
    <row r="26" spans="1:3" ht="20.100000000000001" customHeight="1" x14ac:dyDescent="0.35">
      <c r="A26" s="83" t="s">
        <v>215</v>
      </c>
      <c r="B26" s="84" t="s">
        <v>219</v>
      </c>
      <c r="C26" s="84" t="s">
        <v>220</v>
      </c>
    </row>
    <row r="27" spans="1:3" ht="20.100000000000001" customHeight="1" x14ac:dyDescent="0.35">
      <c r="A27" s="85" t="s">
        <v>221</v>
      </c>
      <c r="B27" s="86" t="e">
        <f>+'(2) Oppsummert'!L5/'(2) Oppsummert'!L4</f>
        <v>#DIV/0!</v>
      </c>
      <c r="C27" s="87">
        <f>+'(2) Oppsummert'!L5</f>
        <v>0</v>
      </c>
    </row>
    <row r="28" spans="1:3" ht="20.100000000000001" customHeight="1" x14ac:dyDescent="0.35">
      <c r="A28" s="85" t="s">
        <v>216</v>
      </c>
      <c r="B28" s="92" t="e">
        <f>+'(2) Oppsummert'!L6/'(2) Oppsummert'!L4</f>
        <v>#DIV/0!</v>
      </c>
      <c r="C28" s="88"/>
    </row>
    <row r="29" spans="1:3" ht="20.100000000000001" customHeight="1" x14ac:dyDescent="0.35">
      <c r="A29" s="85" t="s">
        <v>217</v>
      </c>
      <c r="B29" s="93"/>
      <c r="C29" s="88"/>
    </row>
    <row r="30" spans="1:3" ht="20.100000000000001" customHeight="1" x14ac:dyDescent="0.25">
      <c r="A30" s="72" t="s">
        <v>329</v>
      </c>
    </row>
  </sheetData>
  <mergeCells count="6">
    <mergeCell ref="B4:B6"/>
    <mergeCell ref="B12:B14"/>
    <mergeCell ref="B20:B22"/>
    <mergeCell ref="B28:B29"/>
    <mergeCell ref="F9:K15"/>
    <mergeCell ref="F3:K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28C4-3AC1-42EA-8011-90D37DEDE5EA}">
  <dimension ref="A1:N47"/>
  <sheetViews>
    <sheetView zoomScale="115" zoomScaleNormal="115" workbookViewId="0"/>
  </sheetViews>
  <sheetFormatPr baseColWidth="10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3.8554687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283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14" x14ac:dyDescent="0.25">
      <c r="A17" s="124" t="s">
        <v>282</v>
      </c>
      <c r="B17" s="132" t="s">
        <v>326</v>
      </c>
      <c r="C17" s="132"/>
      <c r="D17" s="69">
        <f>5.75*2</f>
        <v>11.5</v>
      </c>
      <c r="E17" s="69">
        <v>60</v>
      </c>
      <c r="F17" s="11">
        <f>+B31+B32</f>
        <v>100</v>
      </c>
      <c r="G17" s="6"/>
      <c r="H17" s="11">
        <f>+G17*D17</f>
        <v>0</v>
      </c>
      <c r="I17" s="11">
        <f>+H17*F17</f>
        <v>0</v>
      </c>
    </row>
    <row r="18" spans="1:14" x14ac:dyDescent="0.25">
      <c r="A18" s="125"/>
      <c r="B18" s="132" t="s">
        <v>318</v>
      </c>
      <c r="C18" s="132"/>
      <c r="D18" s="69">
        <f>23*2</f>
        <v>46</v>
      </c>
      <c r="E18" s="69">
        <v>160</v>
      </c>
      <c r="F18" s="11">
        <f>+B29+B30</f>
        <v>47</v>
      </c>
      <c r="G18" s="6"/>
      <c r="H18" s="11">
        <f>+G18*D18</f>
        <v>0</v>
      </c>
      <c r="I18" s="11">
        <f>+H18*F18</f>
        <v>0</v>
      </c>
    </row>
    <row r="19" spans="1:14" x14ac:dyDescent="0.25">
      <c r="A19" s="125"/>
      <c r="B19" s="118" t="s">
        <v>217</v>
      </c>
      <c r="C19" s="133"/>
      <c r="D19" s="76"/>
      <c r="E19" s="76"/>
      <c r="F19" s="5">
        <v>200</v>
      </c>
      <c r="G19" s="6"/>
      <c r="H19" s="77"/>
      <c r="I19" s="5">
        <f>+G19*F19</f>
        <v>0</v>
      </c>
    </row>
    <row r="20" spans="1:14" x14ac:dyDescent="0.25">
      <c r="A20" s="126"/>
      <c r="B20" s="120" t="s">
        <v>47</v>
      </c>
      <c r="C20" s="120"/>
      <c r="D20" s="120"/>
      <c r="E20" s="120"/>
      <c r="F20" s="120"/>
      <c r="G20" s="120"/>
      <c r="H20" s="40"/>
      <c r="I20" s="40">
        <f>+I19+I18+I17</f>
        <v>0</v>
      </c>
    </row>
    <row r="21" spans="1:14" x14ac:dyDescent="0.25">
      <c r="A21" s="72" t="s">
        <v>284</v>
      </c>
    </row>
    <row r="22" spans="1:14" x14ac:dyDescent="0.25">
      <c r="A22" t="s">
        <v>285</v>
      </c>
    </row>
    <row r="24" spans="1:14" x14ac:dyDescent="0.25">
      <c r="A24" s="63" t="s">
        <v>302</v>
      </c>
      <c r="B24" s="63" t="s">
        <v>304</v>
      </c>
      <c r="C24" s="63" t="s">
        <v>305</v>
      </c>
      <c r="D24" s="63" t="s">
        <v>306</v>
      </c>
      <c r="E24" s="63" t="s">
        <v>307</v>
      </c>
      <c r="F24" s="63" t="s">
        <v>308</v>
      </c>
      <c r="G24" s="63" t="s">
        <v>309</v>
      </c>
      <c r="H24" s="63" t="s">
        <v>310</v>
      </c>
      <c r="I24" s="63" t="s">
        <v>311</v>
      </c>
      <c r="J24" s="63" t="s">
        <v>312</v>
      </c>
      <c r="K24" s="63" t="s">
        <v>313</v>
      </c>
      <c r="L24" s="63" t="s">
        <v>314</v>
      </c>
      <c r="M24" s="63" t="s">
        <v>315</v>
      </c>
      <c r="N24" s="63" t="s">
        <v>8</v>
      </c>
    </row>
    <row r="25" spans="1:14" x14ac:dyDescent="0.25">
      <c r="A25" s="4" t="s">
        <v>303</v>
      </c>
      <c r="B25" s="4">
        <v>2</v>
      </c>
      <c r="C25" s="4">
        <v>5</v>
      </c>
      <c r="D25" s="4">
        <v>6</v>
      </c>
      <c r="E25" s="4">
        <v>3</v>
      </c>
      <c r="F25" s="4">
        <v>5</v>
      </c>
      <c r="G25" s="75">
        <v>44</v>
      </c>
      <c r="H25" s="75">
        <v>52</v>
      </c>
      <c r="I25" s="75">
        <v>33</v>
      </c>
      <c r="J25" s="75">
        <v>13</v>
      </c>
      <c r="K25" s="4">
        <v>2</v>
      </c>
      <c r="L25" s="4">
        <v>4</v>
      </c>
      <c r="M25" s="4">
        <v>3</v>
      </c>
      <c r="N25" s="4">
        <f>SUM(B25:M25)</f>
        <v>172</v>
      </c>
    </row>
    <row r="27" spans="1:14" x14ac:dyDescent="0.25">
      <c r="A27" s="73" t="s">
        <v>319</v>
      </c>
      <c r="B27" s="73"/>
    </row>
    <row r="28" spans="1:14" x14ac:dyDescent="0.25">
      <c r="A28" s="15" t="s">
        <v>293</v>
      </c>
      <c r="B28" s="63">
        <v>2024</v>
      </c>
    </row>
    <row r="29" spans="1:14" x14ac:dyDescent="0.25">
      <c r="A29" s="4" t="s">
        <v>327</v>
      </c>
      <c r="B29" s="4">
        <v>22</v>
      </c>
    </row>
    <row r="30" spans="1:14" x14ac:dyDescent="0.25">
      <c r="A30" s="90" t="s">
        <v>286</v>
      </c>
      <c r="B30" s="90">
        <v>25</v>
      </c>
      <c r="F30" s="3"/>
    </row>
    <row r="31" spans="1:14" x14ac:dyDescent="0.25">
      <c r="A31" s="4" t="s">
        <v>287</v>
      </c>
      <c r="B31" s="4">
        <v>57</v>
      </c>
    </row>
    <row r="32" spans="1:14" x14ac:dyDescent="0.25">
      <c r="A32" s="90" t="s">
        <v>288</v>
      </c>
      <c r="B32" s="90">
        <v>43</v>
      </c>
    </row>
    <row r="33" spans="1:2" x14ac:dyDescent="0.25">
      <c r="A33" s="4" t="s">
        <v>289</v>
      </c>
      <c r="B33" s="4">
        <v>76</v>
      </c>
    </row>
    <row r="34" spans="1:2" x14ac:dyDescent="0.25">
      <c r="A34" s="90" t="s">
        <v>290</v>
      </c>
      <c r="B34" s="90">
        <v>87</v>
      </c>
    </row>
    <row r="35" spans="1:2" x14ac:dyDescent="0.25">
      <c r="A35" s="4" t="s">
        <v>291</v>
      </c>
      <c r="B35" s="4">
        <v>14</v>
      </c>
    </row>
    <row r="36" spans="1:2" x14ac:dyDescent="0.25">
      <c r="A36" s="90" t="s">
        <v>292</v>
      </c>
      <c r="B36" s="90">
        <v>14</v>
      </c>
    </row>
    <row r="37" spans="1:2" x14ac:dyDescent="0.25">
      <c r="A37" s="4" t="s">
        <v>294</v>
      </c>
      <c r="B37" s="4">
        <v>3</v>
      </c>
    </row>
    <row r="38" spans="1:2" x14ac:dyDescent="0.25">
      <c r="A38" s="90" t="s">
        <v>295</v>
      </c>
      <c r="B38" s="90">
        <v>4</v>
      </c>
    </row>
    <row r="39" spans="1:2" x14ac:dyDescent="0.25">
      <c r="A39" s="4" t="s">
        <v>296</v>
      </c>
      <c r="B39" s="4">
        <v>3</v>
      </c>
    </row>
    <row r="40" spans="1:2" x14ac:dyDescent="0.25">
      <c r="A40" s="90" t="s">
        <v>298</v>
      </c>
      <c r="B40" s="90">
        <v>1</v>
      </c>
    </row>
    <row r="41" spans="1:2" x14ac:dyDescent="0.25">
      <c r="A41" s="4" t="s">
        <v>297</v>
      </c>
      <c r="B41" s="4">
        <v>0</v>
      </c>
    </row>
    <row r="42" spans="1:2" x14ac:dyDescent="0.25">
      <c r="A42" s="4" t="s">
        <v>316</v>
      </c>
      <c r="B42" s="4">
        <f>+B29+B31+B33+B35+B37+B39+B41</f>
        <v>175</v>
      </c>
    </row>
    <row r="43" spans="1:2" x14ac:dyDescent="0.25">
      <c r="A43" s="4" t="s">
        <v>317</v>
      </c>
      <c r="B43" s="4">
        <f>+B30+B32+B34+B36+B38+B40</f>
        <v>174</v>
      </c>
    </row>
    <row r="45" spans="1:2" x14ac:dyDescent="0.25">
      <c r="A45" s="74" t="s">
        <v>299</v>
      </c>
      <c r="B45" s="4">
        <v>21</v>
      </c>
    </row>
    <row r="46" spans="1:2" ht="30" x14ac:dyDescent="0.25">
      <c r="A46" s="74" t="s">
        <v>301</v>
      </c>
      <c r="B46" s="4">
        <v>2</v>
      </c>
    </row>
    <row r="47" spans="1:2" ht="30" x14ac:dyDescent="0.25">
      <c r="A47" s="74" t="s">
        <v>300</v>
      </c>
      <c r="B47" s="4">
        <v>1</v>
      </c>
    </row>
  </sheetData>
  <mergeCells count="5">
    <mergeCell ref="A17:A20"/>
    <mergeCell ref="B17:C17"/>
    <mergeCell ref="B20:G20"/>
    <mergeCell ref="B18:C18"/>
    <mergeCell ref="B19:C19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C7D0-F61D-4BCC-A9D6-81D390CB4AA6}">
  <dimension ref="A1:D40"/>
  <sheetViews>
    <sheetView workbookViewId="0"/>
  </sheetViews>
  <sheetFormatPr baseColWidth="10" defaultRowHeight="15" x14ac:dyDescent="0.25"/>
  <cols>
    <col min="1" max="1" width="33.5703125" customWidth="1"/>
    <col min="4" max="4" width="61.140625" customWidth="1"/>
  </cols>
  <sheetData>
    <row r="1" spans="1:4" x14ac:dyDescent="0.25">
      <c r="A1" s="62" t="s">
        <v>222</v>
      </c>
      <c r="B1" s="63" t="s">
        <v>223</v>
      </c>
      <c r="C1" s="106" t="s">
        <v>224</v>
      </c>
      <c r="D1" s="107"/>
    </row>
    <row r="2" spans="1:4" x14ac:dyDescent="0.25">
      <c r="A2" s="138" t="s">
        <v>225</v>
      </c>
      <c r="B2" s="24">
        <v>5000</v>
      </c>
      <c r="C2" s="4" t="s">
        <v>226</v>
      </c>
      <c r="D2" s="4"/>
    </row>
    <row r="3" spans="1:4" x14ac:dyDescent="0.25">
      <c r="A3" s="138"/>
      <c r="B3" s="24">
        <v>5300</v>
      </c>
      <c r="C3" s="61" t="s">
        <v>227</v>
      </c>
      <c r="D3" s="4"/>
    </row>
    <row r="4" spans="1:4" x14ac:dyDescent="0.25">
      <c r="A4" s="138"/>
      <c r="B4" s="24">
        <v>5400</v>
      </c>
      <c r="C4" s="61" t="s">
        <v>228</v>
      </c>
      <c r="D4" s="4"/>
    </row>
    <row r="5" spans="1:4" x14ac:dyDescent="0.25">
      <c r="A5" s="138"/>
      <c r="B5" s="24">
        <v>5600</v>
      </c>
      <c r="C5" s="61" t="s">
        <v>229</v>
      </c>
      <c r="D5" s="4"/>
    </row>
    <row r="6" spans="1:4" x14ac:dyDescent="0.25">
      <c r="A6" s="138"/>
      <c r="B6" s="24">
        <v>5900</v>
      </c>
      <c r="C6" s="61" t="s">
        <v>230</v>
      </c>
      <c r="D6" s="4"/>
    </row>
    <row r="7" spans="1:4" x14ac:dyDescent="0.25">
      <c r="A7" s="138"/>
      <c r="B7" s="24">
        <v>4500</v>
      </c>
      <c r="C7" s="61" t="s">
        <v>231</v>
      </c>
      <c r="D7" s="4"/>
    </row>
    <row r="8" spans="1:4" x14ac:dyDescent="0.25">
      <c r="A8" s="138" t="s">
        <v>232</v>
      </c>
      <c r="B8" s="24">
        <v>7000</v>
      </c>
      <c r="C8" s="61" t="s">
        <v>233</v>
      </c>
      <c r="D8" s="4"/>
    </row>
    <row r="9" spans="1:4" x14ac:dyDescent="0.25">
      <c r="A9" s="138"/>
      <c r="B9" s="24">
        <v>6200</v>
      </c>
      <c r="C9" s="61" t="s">
        <v>234</v>
      </c>
      <c r="D9" s="4"/>
    </row>
    <row r="10" spans="1:4" x14ac:dyDescent="0.25">
      <c r="A10" s="138" t="s">
        <v>235</v>
      </c>
      <c r="B10" s="24">
        <v>6695</v>
      </c>
      <c r="C10" s="61" t="s">
        <v>236</v>
      </c>
      <c r="D10" s="4"/>
    </row>
    <row r="11" spans="1:4" x14ac:dyDescent="0.25">
      <c r="A11" s="138"/>
      <c r="B11" s="24">
        <v>7020</v>
      </c>
      <c r="C11" s="61" t="s">
        <v>237</v>
      </c>
      <c r="D11" s="4"/>
    </row>
    <row r="12" spans="1:4" x14ac:dyDescent="0.25">
      <c r="A12" s="138"/>
      <c r="B12" s="24">
        <v>7040</v>
      </c>
      <c r="C12" s="61" t="s">
        <v>238</v>
      </c>
      <c r="D12" s="4"/>
    </row>
    <row r="13" spans="1:4" x14ac:dyDescent="0.25">
      <c r="A13" s="138" t="s">
        <v>239</v>
      </c>
      <c r="B13" s="24">
        <v>6600</v>
      </c>
      <c r="C13" s="61" t="s">
        <v>240</v>
      </c>
      <c r="D13" s="4"/>
    </row>
    <row r="14" spans="1:4" x14ac:dyDescent="0.25">
      <c r="A14" s="138"/>
      <c r="B14" s="24">
        <v>7500</v>
      </c>
      <c r="C14" s="61" t="s">
        <v>241</v>
      </c>
      <c r="D14" s="4"/>
    </row>
    <row r="15" spans="1:4" x14ac:dyDescent="0.25">
      <c r="A15" s="138"/>
      <c r="B15" s="24">
        <v>6395</v>
      </c>
      <c r="C15" s="61" t="s">
        <v>242</v>
      </c>
      <c r="D15" s="4"/>
    </row>
    <row r="16" spans="1:4" x14ac:dyDescent="0.25">
      <c r="A16" s="138"/>
      <c r="B16" s="24">
        <v>6700</v>
      </c>
      <c r="C16" s="61" t="s">
        <v>243</v>
      </c>
      <c r="D16" s="4"/>
    </row>
    <row r="17" spans="1:4" x14ac:dyDescent="0.25">
      <c r="A17" s="138"/>
      <c r="B17" s="24">
        <v>6995</v>
      </c>
      <c r="C17" s="61" t="s">
        <v>244</v>
      </c>
      <c r="D17" s="4"/>
    </row>
    <row r="18" spans="1:4" x14ac:dyDescent="0.25">
      <c r="A18" s="138"/>
      <c r="B18" s="24">
        <v>6300</v>
      </c>
      <c r="C18" s="61" t="s">
        <v>245</v>
      </c>
      <c r="D18" s="4"/>
    </row>
    <row r="19" spans="1:4" x14ac:dyDescent="0.25">
      <c r="A19" s="138"/>
      <c r="B19" s="24">
        <v>6340</v>
      </c>
      <c r="C19" s="61" t="s">
        <v>246</v>
      </c>
      <c r="D19" s="4"/>
    </row>
    <row r="20" spans="1:4" x14ac:dyDescent="0.25">
      <c r="A20" s="138"/>
      <c r="B20" s="24">
        <v>6500</v>
      </c>
      <c r="C20" s="61" t="s">
        <v>247</v>
      </c>
      <c r="D20" s="4"/>
    </row>
    <row r="21" spans="1:4" x14ac:dyDescent="0.25">
      <c r="A21" s="138"/>
      <c r="B21" s="24">
        <v>7080</v>
      </c>
      <c r="C21" s="61" t="s">
        <v>248</v>
      </c>
      <c r="D21" s="4"/>
    </row>
    <row r="22" spans="1:4" x14ac:dyDescent="0.25">
      <c r="A22" s="138"/>
      <c r="B22" s="24">
        <v>7155</v>
      </c>
      <c r="C22" s="61" t="s">
        <v>249</v>
      </c>
      <c r="D22" s="4"/>
    </row>
    <row r="23" spans="1:4" x14ac:dyDescent="0.25">
      <c r="A23" s="138"/>
      <c r="B23" s="24">
        <v>7165</v>
      </c>
      <c r="C23" s="61" t="s">
        <v>250</v>
      </c>
      <c r="D23" s="4"/>
    </row>
    <row r="24" spans="1:4" x14ac:dyDescent="0.25">
      <c r="A24" s="138"/>
      <c r="B24" s="24">
        <v>7295</v>
      </c>
      <c r="C24" s="61" t="s">
        <v>251</v>
      </c>
      <c r="D24" s="4"/>
    </row>
    <row r="25" spans="1:4" x14ac:dyDescent="0.25">
      <c r="A25" s="138"/>
      <c r="B25" s="24">
        <v>7330</v>
      </c>
      <c r="C25" s="61" t="s">
        <v>252</v>
      </c>
      <c r="D25" s="4"/>
    </row>
    <row r="26" spans="1:4" x14ac:dyDescent="0.25">
      <c r="A26" s="138"/>
      <c r="B26" s="24">
        <v>7370</v>
      </c>
      <c r="C26" s="61" t="s">
        <v>253</v>
      </c>
      <c r="D26" s="4"/>
    </row>
    <row r="27" spans="1:4" x14ac:dyDescent="0.25">
      <c r="A27" s="138"/>
      <c r="B27" s="24">
        <v>7490</v>
      </c>
      <c r="C27" s="61" t="s">
        <v>254</v>
      </c>
      <c r="D27" s="4"/>
    </row>
    <row r="28" spans="1:4" x14ac:dyDescent="0.25">
      <c r="A28" s="138"/>
      <c r="B28" s="24">
        <v>7565</v>
      </c>
      <c r="C28" s="61" t="s">
        <v>255</v>
      </c>
      <c r="D28" s="4"/>
    </row>
    <row r="29" spans="1:4" x14ac:dyDescent="0.25">
      <c r="A29" s="138"/>
      <c r="B29" s="24">
        <v>7600</v>
      </c>
      <c r="C29" s="61" t="s">
        <v>256</v>
      </c>
      <c r="D29" s="4"/>
    </row>
    <row r="30" spans="1:4" x14ac:dyDescent="0.25">
      <c r="A30" s="138" t="s">
        <v>257</v>
      </c>
      <c r="B30" s="24">
        <v>7700</v>
      </c>
      <c r="C30" s="61" t="s">
        <v>258</v>
      </c>
      <c r="D30" s="4"/>
    </row>
    <row r="31" spans="1:4" x14ac:dyDescent="0.25">
      <c r="A31" s="138"/>
      <c r="B31" s="24">
        <v>4295</v>
      </c>
      <c r="C31" s="61" t="s">
        <v>259</v>
      </c>
      <c r="D31" s="4"/>
    </row>
    <row r="32" spans="1:4" x14ac:dyDescent="0.25">
      <c r="A32" s="138"/>
      <c r="B32" s="24">
        <v>4995</v>
      </c>
      <c r="C32" s="61" t="s">
        <v>260</v>
      </c>
      <c r="D32" s="4"/>
    </row>
    <row r="33" spans="1:4" x14ac:dyDescent="0.25">
      <c r="A33" s="138"/>
      <c r="B33" s="24">
        <v>6100</v>
      </c>
      <c r="C33" s="61" t="s">
        <v>261</v>
      </c>
      <c r="D33" s="4"/>
    </row>
    <row r="34" spans="1:4" x14ac:dyDescent="0.25">
      <c r="A34" s="138"/>
      <c r="B34" s="24">
        <v>7099</v>
      </c>
      <c r="C34" s="61" t="s">
        <v>262</v>
      </c>
      <c r="D34" s="4"/>
    </row>
    <row r="35" spans="1:4" x14ac:dyDescent="0.25">
      <c r="A35" s="138"/>
      <c r="B35" s="24">
        <v>7830</v>
      </c>
      <c r="C35" s="61" t="s">
        <v>263</v>
      </c>
      <c r="D35" s="4"/>
    </row>
    <row r="36" spans="1:4" x14ac:dyDescent="0.25">
      <c r="A36" s="138"/>
      <c r="B36" s="24">
        <v>7880</v>
      </c>
      <c r="C36" s="61" t="s">
        <v>264</v>
      </c>
      <c r="D36" s="4"/>
    </row>
    <row r="37" spans="1:4" x14ac:dyDescent="0.25">
      <c r="A37" s="138"/>
      <c r="B37" s="24">
        <v>7885</v>
      </c>
      <c r="C37" s="61" t="s">
        <v>265</v>
      </c>
      <c r="D37" s="4"/>
    </row>
    <row r="38" spans="1:4" x14ac:dyDescent="0.25">
      <c r="A38" s="12" t="s">
        <v>266</v>
      </c>
      <c r="B38" s="24">
        <v>6000</v>
      </c>
      <c r="C38" s="61" t="s">
        <v>267</v>
      </c>
      <c r="D38" s="4"/>
    </row>
    <row r="39" spans="1:4" x14ac:dyDescent="0.25">
      <c r="A39" s="12" t="s">
        <v>268</v>
      </c>
      <c r="B39" s="24">
        <v>7900</v>
      </c>
      <c r="C39" s="61" t="s">
        <v>269</v>
      </c>
      <c r="D39" s="4"/>
    </row>
    <row r="40" spans="1:4" x14ac:dyDescent="0.25">
      <c r="A40" s="72"/>
    </row>
  </sheetData>
  <mergeCells count="6">
    <mergeCell ref="A30:A37"/>
    <mergeCell ref="C1:D1"/>
    <mergeCell ref="A2:A7"/>
    <mergeCell ref="A8:A9"/>
    <mergeCell ref="A10:A12"/>
    <mergeCell ref="A13:A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C57E-3166-4218-A33E-FDE2BDDCCD7F}">
  <sheetPr>
    <tabColor rgb="FFFF0000"/>
  </sheetPr>
  <dimension ref="A1:L39"/>
  <sheetViews>
    <sheetView workbookViewId="0">
      <selection activeCell="H15" sqref="H15"/>
    </sheetView>
  </sheetViews>
  <sheetFormatPr baseColWidth="10" defaultColWidth="11.42578125" defaultRowHeight="15" x14ac:dyDescent="0.25"/>
  <cols>
    <col min="1" max="1" width="23.7109375" customWidth="1"/>
    <col min="2" max="2" width="13.42578125" customWidth="1"/>
    <col min="3" max="3" width="12" customWidth="1"/>
    <col min="5" max="5" width="12" customWidth="1"/>
    <col min="6" max="6" width="12.5703125" customWidth="1"/>
    <col min="7" max="7" width="13.5703125" customWidth="1"/>
    <col min="8" max="8" width="17.85546875" customWidth="1"/>
    <col min="9" max="9" width="13.28515625" customWidth="1"/>
    <col min="10" max="10" width="4.5703125" customWidth="1"/>
    <col min="11" max="11" width="22" customWidth="1"/>
    <col min="12" max="12" width="16.5703125" customWidth="1"/>
  </cols>
  <sheetData>
    <row r="1" spans="1:12" x14ac:dyDescent="0.25">
      <c r="A1" s="33" t="s">
        <v>0</v>
      </c>
    </row>
    <row r="2" spans="1:12" x14ac:dyDescent="0.25">
      <c r="A2" s="104" t="s">
        <v>213</v>
      </c>
      <c r="B2" s="106" t="s">
        <v>177</v>
      </c>
      <c r="C2" s="107"/>
      <c r="D2" s="106" t="s">
        <v>178</v>
      </c>
      <c r="E2" s="108"/>
      <c r="F2" s="107"/>
      <c r="G2" s="106" t="s">
        <v>320</v>
      </c>
      <c r="H2" s="107"/>
      <c r="I2" s="104" t="s">
        <v>8</v>
      </c>
      <c r="K2" s="103" t="s">
        <v>325</v>
      </c>
      <c r="L2" s="103"/>
    </row>
    <row r="3" spans="1:12" ht="30" x14ac:dyDescent="0.25">
      <c r="A3" s="105"/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105"/>
      <c r="K3" s="103"/>
      <c r="L3" s="103"/>
    </row>
    <row r="4" spans="1:12" x14ac:dyDescent="0.25">
      <c r="A4" s="12" t="s">
        <v>9</v>
      </c>
      <c r="B4" s="56">
        <f>+B5+B6</f>
        <v>0</v>
      </c>
      <c r="C4" s="56">
        <f t="shared" ref="C4:H4" si="0">+C5+C6</f>
        <v>0</v>
      </c>
      <c r="D4" s="58">
        <f t="shared" si="0"/>
        <v>0</v>
      </c>
      <c r="E4" s="58">
        <f t="shared" si="0"/>
        <v>0</v>
      </c>
      <c r="F4" s="58">
        <f t="shared" si="0"/>
        <v>0</v>
      </c>
      <c r="G4" s="59">
        <f t="shared" si="0"/>
        <v>0</v>
      </c>
      <c r="H4" s="59">
        <f t="shared" si="0"/>
        <v>0</v>
      </c>
      <c r="I4" s="59">
        <f>SUM(B4:H4)</f>
        <v>0</v>
      </c>
      <c r="K4" s="79" t="s">
        <v>9</v>
      </c>
      <c r="L4" s="81">
        <f>+L5+L6</f>
        <v>0</v>
      </c>
    </row>
    <row r="5" spans="1:12" x14ac:dyDescent="0.25">
      <c r="A5" s="4" t="s">
        <v>10</v>
      </c>
      <c r="B5" s="57">
        <f>+'(3) Oslofjorden'!B14</f>
        <v>0</v>
      </c>
      <c r="C5" s="57">
        <f>+'(4) Skagerrak'!B14</f>
        <v>0</v>
      </c>
      <c r="D5" s="11">
        <f>+'(5) Rogaland'!B14</f>
        <v>0</v>
      </c>
      <c r="E5" s="11">
        <f>+'(6) Vestlandet'!B14</f>
        <v>0</v>
      </c>
      <c r="F5" s="11">
        <f>+'(7) Møre og Trøndelag'!B14</f>
        <v>0</v>
      </c>
      <c r="G5" s="60">
        <f>+'(8) Nordland'!B14</f>
        <v>0</v>
      </c>
      <c r="H5" s="60">
        <f>+'(9) Troms og Finnmark'!B14</f>
        <v>0</v>
      </c>
      <c r="I5" s="60">
        <f>SUM(B5:H5)</f>
        <v>0</v>
      </c>
      <c r="K5" s="78" t="s">
        <v>10</v>
      </c>
      <c r="L5" s="80">
        <f>+'(10) Svalbard (opsjon)'!B14</f>
        <v>0</v>
      </c>
    </row>
    <row r="6" spans="1:12" x14ac:dyDescent="0.25">
      <c r="A6" s="4" t="s">
        <v>11</v>
      </c>
      <c r="B6" s="57">
        <f>+'(3) Oslofjorden'!C14</f>
        <v>0</v>
      </c>
      <c r="C6" s="57">
        <f>+'(4) Skagerrak'!C14</f>
        <v>0</v>
      </c>
      <c r="D6" s="11">
        <f>+'(5) Rogaland'!C14</f>
        <v>0</v>
      </c>
      <c r="E6" s="11">
        <f>+'(6) Vestlandet'!C14</f>
        <v>0</v>
      </c>
      <c r="F6" s="11">
        <f>+'(7) Møre og Trøndelag'!C14</f>
        <v>0</v>
      </c>
      <c r="G6" s="60">
        <f>+'(8) Nordland'!C14</f>
        <v>0</v>
      </c>
      <c r="H6" s="60">
        <f>+'(9) Troms og Finnmark'!C14</f>
        <v>0</v>
      </c>
      <c r="I6" s="60">
        <f>SUM(B6:H6)</f>
        <v>0</v>
      </c>
      <c r="K6" s="78" t="s">
        <v>11</v>
      </c>
      <c r="L6" s="80">
        <f>+'(10) Svalbard (opsjon)'!C14</f>
        <v>0</v>
      </c>
    </row>
    <row r="8" spans="1:12" ht="30" x14ac:dyDescent="0.25">
      <c r="A8" s="15"/>
      <c r="B8" s="2" t="s">
        <v>10</v>
      </c>
      <c r="C8" s="2" t="s">
        <v>11</v>
      </c>
      <c r="D8" s="2" t="s">
        <v>8</v>
      </c>
      <c r="I8" s="35"/>
    </row>
    <row r="9" spans="1:12" x14ac:dyDescent="0.25">
      <c r="A9" s="4" t="s">
        <v>177</v>
      </c>
      <c r="B9" s="5">
        <f>+B5+C5</f>
        <v>0</v>
      </c>
      <c r="C9" s="5">
        <f>+B6+C6</f>
        <v>0</v>
      </c>
      <c r="D9" s="5">
        <f>+B9+C9</f>
        <v>0</v>
      </c>
    </row>
    <row r="10" spans="1:12" x14ac:dyDescent="0.25">
      <c r="A10" s="4" t="s">
        <v>178</v>
      </c>
      <c r="B10" s="5">
        <f>+D5+E5+F5</f>
        <v>0</v>
      </c>
      <c r="C10" s="5">
        <f>+D6+E6+F6</f>
        <v>0</v>
      </c>
      <c r="D10" s="5">
        <f t="shared" ref="D10:D11" si="1">+B10+C10</f>
        <v>0</v>
      </c>
    </row>
    <row r="11" spans="1:12" x14ac:dyDescent="0.25">
      <c r="A11" s="4" t="s">
        <v>179</v>
      </c>
      <c r="B11" s="5">
        <f>+G5+H5</f>
        <v>0</v>
      </c>
      <c r="C11" s="5">
        <f>+G6+H6</f>
        <v>0</v>
      </c>
      <c r="D11" s="5">
        <f t="shared" si="1"/>
        <v>0</v>
      </c>
    </row>
    <row r="12" spans="1:12" x14ac:dyDescent="0.25">
      <c r="A12" s="12" t="s">
        <v>8</v>
      </c>
      <c r="B12" s="13">
        <f>+B11+B10+B9</f>
        <v>0</v>
      </c>
      <c r="C12" s="13">
        <f t="shared" ref="C12:D12" si="2">+C11+C10+C9</f>
        <v>0</v>
      </c>
      <c r="D12" s="13">
        <f t="shared" si="2"/>
        <v>0</v>
      </c>
    </row>
    <row r="14" spans="1:12" ht="45" x14ac:dyDescent="0.25">
      <c r="A14" s="45" t="s">
        <v>180</v>
      </c>
      <c r="B14" s="45" t="s">
        <v>210</v>
      </c>
      <c r="C14" s="46" t="s">
        <v>181</v>
      </c>
      <c r="D14" s="2" t="s">
        <v>182</v>
      </c>
      <c r="E14" s="2" t="s">
        <v>211</v>
      </c>
      <c r="F14" s="46" t="s">
        <v>184</v>
      </c>
    </row>
    <row r="15" spans="1:12" x14ac:dyDescent="0.25">
      <c r="A15" s="4" t="str">
        <f>+'(3) Oslofjorden'!A43</f>
        <v>Færder Syd*</v>
      </c>
      <c r="B15" s="24">
        <v>1</v>
      </c>
      <c r="C15" s="4" t="str">
        <f>+'(3) Oslofjorden'!B43</f>
        <v>Færder</v>
      </c>
      <c r="D15" s="4">
        <f>+'(3) Oslofjorden'!C43</f>
        <v>26</v>
      </c>
      <c r="E15" s="5">
        <f>+'(3) Oslofjorden'!D43</f>
        <v>0</v>
      </c>
      <c r="F15" s="5">
        <f>+'(3) Oslofjorden'!E43</f>
        <v>0</v>
      </c>
    </row>
    <row r="16" spans="1:12" ht="15.75" thickBot="1" x14ac:dyDescent="0.3">
      <c r="A16" s="47" t="str">
        <f>+'(4) Skagerrak'!A64</f>
        <v>Songvår*</v>
      </c>
      <c r="B16" s="48">
        <v>1</v>
      </c>
      <c r="C16" s="47" t="str">
        <f>+'(4) Skagerrak'!B64</f>
        <v>Søgne</v>
      </c>
      <c r="D16" s="47">
        <f>+'(4) Skagerrak'!C64</f>
        <v>55</v>
      </c>
      <c r="E16" s="47">
        <f>+'(4) Skagerrak'!D64</f>
        <v>0</v>
      </c>
      <c r="F16" s="47">
        <f>+'(4) Skagerrak'!E64</f>
        <v>0</v>
      </c>
    </row>
    <row r="17" spans="1:6" ht="15.75" thickTop="1" x14ac:dyDescent="0.25">
      <c r="A17" s="49" t="str">
        <f>+'(7) Møre og Trøndelag'!A49</f>
        <v>Grinna*</v>
      </c>
      <c r="B17" s="50">
        <v>2</v>
      </c>
      <c r="C17" s="49" t="str">
        <f>+'(7) Møre og Trøndelag'!B49</f>
        <v>Rørvik</v>
      </c>
      <c r="D17" s="49">
        <f>+'(7) Møre og Trøndelag'!C49</f>
        <v>132</v>
      </c>
      <c r="E17" s="49">
        <f>+'(7) Møre og Trøndelag'!D49</f>
        <v>0</v>
      </c>
      <c r="F17" s="49">
        <f>+'(7) Møre og Trøndelag'!E49</f>
        <v>0</v>
      </c>
    </row>
    <row r="18" spans="1:6" x14ac:dyDescent="0.25">
      <c r="A18" s="49" t="str">
        <f>+'(7) Møre og Trøndelag'!A50</f>
        <v>Raudøyleia*</v>
      </c>
      <c r="B18" s="24">
        <v>2</v>
      </c>
      <c r="C18" s="49" t="str">
        <f>+'(7) Møre og Trøndelag'!B50</f>
        <v>Osen</v>
      </c>
      <c r="D18" s="49">
        <f>+'(7) Møre og Trøndelag'!C50</f>
        <v>0</v>
      </c>
      <c r="E18" s="49">
        <f>+'(7) Møre og Trøndelag'!D50</f>
        <v>0</v>
      </c>
      <c r="F18" s="49">
        <f>+'(7) Møre og Trøndelag'!E50</f>
        <v>0</v>
      </c>
    </row>
    <row r="19" spans="1:6" ht="15.75" thickBot="1" x14ac:dyDescent="0.3">
      <c r="A19" s="47" t="str">
        <f>+'(7) Møre og Trøndelag'!A51</f>
        <v>Rekkøyråsa*</v>
      </c>
      <c r="B19" s="48">
        <v>2</v>
      </c>
      <c r="C19" s="47" t="str">
        <f>+'(7) Møre og Trøndelag'!B51</f>
        <v>Flatanger</v>
      </c>
      <c r="D19" s="47">
        <f>+'(7) Møre og Trøndelag'!C51</f>
        <v>0</v>
      </c>
      <c r="E19" s="47">
        <f>+'(7) Møre og Trøndelag'!D51</f>
        <v>0</v>
      </c>
      <c r="F19" s="47">
        <f>+'(7) Møre og Trøndelag'!E51</f>
        <v>0</v>
      </c>
    </row>
    <row r="20" spans="1:6" ht="15.75" thickTop="1" x14ac:dyDescent="0.25">
      <c r="A20" s="49" t="str">
        <f>+'(8) Nordland'!A60</f>
        <v>Svinøy*</v>
      </c>
      <c r="B20" s="50">
        <v>3</v>
      </c>
      <c r="C20" s="49" t="str">
        <f>+'(8) Nordland'!B60</f>
        <v>Vestvågøy</v>
      </c>
      <c r="D20" s="49">
        <f>+'(8) Nordland'!C60</f>
        <v>75</v>
      </c>
      <c r="E20" s="49">
        <f>+'(8) Nordland'!D60</f>
        <v>0</v>
      </c>
      <c r="F20" s="49">
        <f>+'(8) Nordland'!E60</f>
        <v>0</v>
      </c>
    </row>
    <row r="21" spans="1:6" x14ac:dyDescent="0.25">
      <c r="A21" s="49" t="str">
        <f>+'(8) Nordland'!A61</f>
        <v>Molldøra*</v>
      </c>
      <c r="B21" s="24">
        <v>3</v>
      </c>
      <c r="C21" s="49" t="str">
        <f>+'(8) Nordland'!B61</f>
        <v>Vågan</v>
      </c>
      <c r="D21" s="49">
        <f>+'(8) Nordland'!C61</f>
        <v>13</v>
      </c>
      <c r="E21" s="49">
        <f>+'(8) Nordland'!D61</f>
        <v>0</v>
      </c>
      <c r="F21" s="49">
        <f>+'(8) Nordland'!E61</f>
        <v>0</v>
      </c>
    </row>
    <row r="22" spans="1:6" x14ac:dyDescent="0.25">
      <c r="A22" s="49" t="str">
        <f>+'(8) Nordland'!A62</f>
        <v>Svolvær*</v>
      </c>
      <c r="B22" s="24">
        <v>3</v>
      </c>
      <c r="C22" s="49" t="str">
        <f>+'(8) Nordland'!B62</f>
        <v>Vågan</v>
      </c>
      <c r="D22" s="49">
        <f>+'(8) Nordland'!C62</f>
        <v>13</v>
      </c>
      <c r="E22" s="49">
        <f>+'(8) Nordland'!D62</f>
        <v>0</v>
      </c>
      <c r="F22" s="49">
        <f>+'(8) Nordland'!E62</f>
        <v>0</v>
      </c>
    </row>
    <row r="23" spans="1:6" x14ac:dyDescent="0.25">
      <c r="A23" s="49" t="str">
        <f>+'(8) Nordland'!A63</f>
        <v>Melbu*</v>
      </c>
      <c r="B23" s="24">
        <v>3</v>
      </c>
      <c r="C23" s="49" t="str">
        <f>+'(8) Nordland'!B63</f>
        <v>Hadsel</v>
      </c>
      <c r="D23" s="49">
        <f>+'(8) Nordland'!C63</f>
        <v>21</v>
      </c>
      <c r="E23" s="49">
        <f>+'(8) Nordland'!D63</f>
        <v>0</v>
      </c>
      <c r="F23" s="49">
        <f>+'(8) Nordland'!E63</f>
        <v>0</v>
      </c>
    </row>
    <row r="24" spans="1:6" x14ac:dyDescent="0.25">
      <c r="A24" s="49" t="str">
        <f>+'(8) Nordland'!A64</f>
        <v>Myre*</v>
      </c>
      <c r="B24" s="24">
        <v>3</v>
      </c>
      <c r="C24" s="49" t="str">
        <f>+'(8) Nordland'!B64</f>
        <v>Øksnes</v>
      </c>
      <c r="D24" s="49">
        <f>+'(8) Nordland'!C64</f>
        <v>23</v>
      </c>
      <c r="E24" s="49">
        <f>+'(8) Nordland'!D64</f>
        <v>0</v>
      </c>
      <c r="F24" s="49">
        <f>+'(8) Nordland'!E64</f>
        <v>0</v>
      </c>
    </row>
    <row r="25" spans="1:6" x14ac:dyDescent="0.25">
      <c r="A25" s="49" t="str">
        <f>+'(9) Troms og Finnmark'!A61</f>
        <v>Båtsfjord*</v>
      </c>
      <c r="B25" s="24">
        <v>3</v>
      </c>
      <c r="C25" s="4" t="str">
        <f>+'(9) Troms og Finnmark'!B61</f>
        <v>Båtsfjord</v>
      </c>
      <c r="D25" s="4">
        <f>+'(9) Troms og Finnmark'!C61</f>
        <v>62</v>
      </c>
      <c r="E25" s="4">
        <f>+'(9) Troms og Finnmark'!D61</f>
        <v>0</v>
      </c>
      <c r="F25" s="4">
        <f>+'(9) Troms og Finnmark'!E61</f>
        <v>0</v>
      </c>
    </row>
    <row r="26" spans="1:6" x14ac:dyDescent="0.25">
      <c r="A26" s="49" t="str">
        <f>+'(9) Troms og Finnmark'!A62</f>
        <v>Vardø Nord*</v>
      </c>
      <c r="B26" s="24">
        <v>3</v>
      </c>
      <c r="C26" s="4" t="str">
        <f>+'(9) Troms og Finnmark'!B62</f>
        <v>Vardø</v>
      </c>
      <c r="D26" s="4">
        <f>+'(9) Troms og Finnmark'!C62</f>
        <v>0</v>
      </c>
      <c r="E26" s="4">
        <f>+'(9) Troms og Finnmark'!D62</f>
        <v>0</v>
      </c>
      <c r="F26" s="4">
        <f>+'(9) Troms og Finnmark'!E62</f>
        <v>0</v>
      </c>
    </row>
    <row r="27" spans="1:6" ht="15.75" thickBot="1" x14ac:dyDescent="0.3">
      <c r="A27" s="47" t="str">
        <f>+'(9) Troms og Finnmark'!A63</f>
        <v>Vardø Sør*</v>
      </c>
      <c r="B27" s="48">
        <v>3</v>
      </c>
      <c r="C27" s="47" t="str">
        <f>+'(9) Troms og Finnmark'!B63</f>
        <v>Vardø</v>
      </c>
      <c r="D27" s="47">
        <f>+'(9) Troms og Finnmark'!C63</f>
        <v>0</v>
      </c>
      <c r="E27" s="47">
        <f>+'(9) Troms og Finnmark'!D63</f>
        <v>0</v>
      </c>
      <c r="F27" s="47">
        <f>+'(9) Troms og Finnmark'!E63</f>
        <v>0</v>
      </c>
    </row>
    <row r="28" spans="1:6" ht="15.75" thickTop="1" x14ac:dyDescent="0.25"/>
    <row r="29" spans="1:6" ht="30" x14ac:dyDescent="0.25">
      <c r="A29" s="17" t="s">
        <v>14</v>
      </c>
      <c r="B29" s="10" t="s">
        <v>15</v>
      </c>
      <c r="C29" s="10" t="s">
        <v>16</v>
      </c>
      <c r="D29" s="10" t="s">
        <v>8</v>
      </c>
      <c r="E29" s="10" t="s">
        <v>17</v>
      </c>
      <c r="F29" s="10" t="s">
        <v>209</v>
      </c>
    </row>
    <row r="30" spans="1:6" x14ac:dyDescent="0.25">
      <c r="A30" s="4" t="s">
        <v>19</v>
      </c>
      <c r="B30" s="5">
        <f>+'(3) Oslofjorden'!B5+'(4) Skagerrak'!B5+'(5) Rogaland'!B5+'(6) Vestlandet'!B5+'(7) Møre og Trøndelag'!B5+'(8) Nordland'!B5+'(9) Troms og Finnmark'!B5</f>
        <v>0</v>
      </c>
      <c r="C30" s="5">
        <f>+'(3) Oslofjorden'!C5+'(4) Skagerrak'!C5+'(5) Rogaland'!C5+'(6) Vestlandet'!C5+'(7) Møre og Trøndelag'!C5+'(8) Nordland'!C5+'(9) Troms og Finnmark'!C5</f>
        <v>0</v>
      </c>
      <c r="D30" s="5">
        <f>+'(3) Oslofjorden'!D5+'(4) Skagerrak'!D5+'(5) Rogaland'!D5+'(6) Vestlandet'!D5+'(7) Møre og Trøndelag'!D5+'(8) Nordland'!D5+'(9) Troms og Finnmark'!D5</f>
        <v>0</v>
      </c>
      <c r="E30" s="54" t="e">
        <f>+B30/D30</f>
        <v>#DIV/0!</v>
      </c>
      <c r="F30" s="51" t="e">
        <f>+D30/$D$37</f>
        <v>#DIV/0!</v>
      </c>
    </row>
    <row r="31" spans="1:6" x14ac:dyDescent="0.25">
      <c r="A31" s="4" t="s">
        <v>20</v>
      </c>
      <c r="B31" s="5">
        <f>+'(3) Oslofjorden'!B6+'(4) Skagerrak'!B6+'(5) Rogaland'!B6+'(6) Vestlandet'!B6+'(7) Møre og Trøndelag'!B6+'(8) Nordland'!B6+'(9) Troms og Finnmark'!B6</f>
        <v>0</v>
      </c>
      <c r="C31" s="5">
        <f>+'(3) Oslofjorden'!C6+'(4) Skagerrak'!C6+'(5) Rogaland'!C6+'(6) Vestlandet'!C6+'(7) Møre og Trøndelag'!C6+'(8) Nordland'!C6+'(9) Troms og Finnmark'!C6</f>
        <v>0</v>
      </c>
      <c r="D31" s="5">
        <f>+'(3) Oslofjorden'!D6+'(4) Skagerrak'!D6+'(5) Rogaland'!D6+'(6) Vestlandet'!D6+'(7) Møre og Trøndelag'!D6+'(8) Nordland'!D6+'(9) Troms og Finnmark'!D6</f>
        <v>0</v>
      </c>
      <c r="E31" s="54" t="e">
        <f t="shared" ref="E31:E36" si="3">+B31/D31</f>
        <v>#DIV/0!</v>
      </c>
      <c r="F31" s="51" t="e">
        <f t="shared" ref="F31:F37" si="4">+D31/$D$37</f>
        <v>#DIV/0!</v>
      </c>
    </row>
    <row r="32" spans="1:6" x14ac:dyDescent="0.25">
      <c r="A32" s="4" t="s">
        <v>21</v>
      </c>
      <c r="B32" s="5">
        <f>+'(3) Oslofjorden'!B7+'(4) Skagerrak'!B7+'(5) Rogaland'!B7+'(6) Vestlandet'!B7+'(7) Møre og Trøndelag'!B7+'(8) Nordland'!B7+'(9) Troms og Finnmark'!B7</f>
        <v>0</v>
      </c>
      <c r="C32" s="5">
        <f>+'(3) Oslofjorden'!C7+'(4) Skagerrak'!C7+'(5) Rogaland'!C7+'(6) Vestlandet'!C7+'(7) Møre og Trøndelag'!C7+'(8) Nordland'!C7+'(9) Troms og Finnmark'!C7</f>
        <v>0</v>
      </c>
      <c r="D32" s="5">
        <f>+'(3) Oslofjorden'!D7+'(4) Skagerrak'!D7+'(5) Rogaland'!D7+'(6) Vestlandet'!D7+'(7) Møre og Trøndelag'!D7+'(8) Nordland'!D7+'(9) Troms og Finnmark'!D7</f>
        <v>0</v>
      </c>
      <c r="E32" s="54" t="e">
        <f t="shared" si="3"/>
        <v>#DIV/0!</v>
      </c>
      <c r="F32" s="51" t="e">
        <f t="shared" si="4"/>
        <v>#DIV/0!</v>
      </c>
    </row>
    <row r="33" spans="1:6" x14ac:dyDescent="0.25">
      <c r="A33" s="4" t="s">
        <v>212</v>
      </c>
      <c r="B33" s="5">
        <f>+'(3) Oslofjorden'!B8+'(4) Skagerrak'!B8+'(5) Rogaland'!B8+'(6) Vestlandet'!B8+'(7) Møre og Trøndelag'!B8+'(8) Nordland'!B8+'(9) Troms og Finnmark'!B8</f>
        <v>0</v>
      </c>
      <c r="C33" s="5">
        <f>+'(3) Oslofjorden'!C8+'(4) Skagerrak'!C8+'(5) Rogaland'!C8+'(6) Vestlandet'!C8+'(7) Møre og Trøndelag'!C8+'(8) Nordland'!C8+'(9) Troms og Finnmark'!C8</f>
        <v>0</v>
      </c>
      <c r="D33" s="5">
        <f>+'(3) Oslofjorden'!D8+'(4) Skagerrak'!D8+'(5) Rogaland'!D8+'(6) Vestlandet'!D8+'(7) Møre og Trøndelag'!D8+'(8) Nordland'!D8+'(9) Troms og Finnmark'!D8</f>
        <v>0</v>
      </c>
      <c r="E33" s="54" t="e">
        <f t="shared" si="3"/>
        <v>#DIV/0!</v>
      </c>
      <c r="F33" s="51" t="e">
        <f t="shared" si="4"/>
        <v>#DIV/0!</v>
      </c>
    </row>
    <row r="34" spans="1:6" x14ac:dyDescent="0.25">
      <c r="A34" s="4" t="s">
        <v>22</v>
      </c>
      <c r="B34" s="5">
        <f>+'(3) Oslofjorden'!B9+'(4) Skagerrak'!B9+'(5) Rogaland'!B9+'(6) Vestlandet'!B9+'(7) Møre og Trøndelag'!B9+'(8) Nordland'!B9+'(9) Troms og Finnmark'!B9</f>
        <v>0</v>
      </c>
      <c r="C34" s="5">
        <f>+'(3) Oslofjorden'!C9+'(4) Skagerrak'!C9+'(5) Rogaland'!C9+'(6) Vestlandet'!C9+'(7) Møre og Trøndelag'!C9+'(8) Nordland'!C9+'(9) Troms og Finnmark'!C9</f>
        <v>0</v>
      </c>
      <c r="D34" s="5">
        <f>+'(3) Oslofjorden'!D9+'(4) Skagerrak'!D9+'(5) Rogaland'!D9+'(6) Vestlandet'!D9+'(7) Møre og Trøndelag'!D9+'(8) Nordland'!D9+'(9) Troms og Finnmark'!D9</f>
        <v>0</v>
      </c>
      <c r="E34" s="54" t="e">
        <f t="shared" si="3"/>
        <v>#DIV/0!</v>
      </c>
      <c r="F34" s="51" t="e">
        <f t="shared" si="4"/>
        <v>#DIV/0!</v>
      </c>
    </row>
    <row r="35" spans="1:6" x14ac:dyDescent="0.25">
      <c r="A35" s="4" t="s">
        <v>23</v>
      </c>
      <c r="B35" s="5">
        <f>+'(3) Oslofjorden'!B10+'(4) Skagerrak'!B10+'(5) Rogaland'!B10+'(6) Vestlandet'!B10+'(7) Møre og Trøndelag'!B10+'(8) Nordland'!B10+'(9) Troms og Finnmark'!B10</f>
        <v>0</v>
      </c>
      <c r="C35" s="5">
        <f>+'(3) Oslofjorden'!C10+'(4) Skagerrak'!C10+'(5) Rogaland'!C10+'(6) Vestlandet'!C10+'(7) Møre og Trøndelag'!C10+'(8) Nordland'!C10+'(9) Troms og Finnmark'!C10</f>
        <v>0</v>
      </c>
      <c r="D35" s="5">
        <f>+'(3) Oslofjorden'!D10+'(4) Skagerrak'!D10+'(5) Rogaland'!D10+'(6) Vestlandet'!D10+'(7) Møre og Trøndelag'!D10+'(8) Nordland'!D10+'(9) Troms og Finnmark'!D10</f>
        <v>0</v>
      </c>
      <c r="E35" s="54" t="e">
        <f t="shared" si="3"/>
        <v>#DIV/0!</v>
      </c>
      <c r="F35" s="51" t="e">
        <f t="shared" si="4"/>
        <v>#DIV/0!</v>
      </c>
    </row>
    <row r="36" spans="1:6" ht="15.75" thickBot="1" x14ac:dyDescent="0.3">
      <c r="A36" s="18" t="s">
        <v>24</v>
      </c>
      <c r="B36" s="5">
        <f>+'(3) Oslofjorden'!B11+'(4) Skagerrak'!B11+'(5) Rogaland'!B11+'(6) Vestlandet'!B11+'(7) Møre og Trøndelag'!B11+'(8) Nordland'!B11+'(9) Troms og Finnmark'!B11</f>
        <v>0</v>
      </c>
      <c r="C36" s="5">
        <f>+'(3) Oslofjorden'!C11+'(4) Skagerrak'!C11+'(5) Rogaland'!C11+'(6) Vestlandet'!C11+'(7) Møre og Trøndelag'!C11+'(8) Nordland'!C11+'(9) Troms og Finnmark'!C11</f>
        <v>0</v>
      </c>
      <c r="D36" s="5">
        <f>+'(3) Oslofjorden'!D11+'(4) Skagerrak'!D11+'(5) Rogaland'!D11+'(6) Vestlandet'!D11+'(7) Møre og Trøndelag'!D11+'(8) Nordland'!D11+'(9) Troms og Finnmark'!D11</f>
        <v>0</v>
      </c>
      <c r="E36" s="54" t="e">
        <f t="shared" si="3"/>
        <v>#DIV/0!</v>
      </c>
      <c r="F36" s="51" t="e">
        <f t="shared" si="4"/>
        <v>#DIV/0!</v>
      </c>
    </row>
    <row r="37" spans="1:6" x14ac:dyDescent="0.25">
      <c r="A37" s="19" t="s">
        <v>25</v>
      </c>
      <c r="B37" s="21">
        <f>SUM(B30:B36)</f>
        <v>0</v>
      </c>
      <c r="C37" s="21">
        <f>SUM(C30:C36)</f>
        <v>0</v>
      </c>
      <c r="D37" s="21">
        <f>SUM(D30:D36)</f>
        <v>0</v>
      </c>
      <c r="E37" s="52" t="e">
        <f>+B37/D37</f>
        <v>#DIV/0!</v>
      </c>
      <c r="F37" s="53" t="e">
        <f t="shared" si="4"/>
        <v>#DIV/0!</v>
      </c>
    </row>
    <row r="38" spans="1:6" ht="15.75" thickBot="1" x14ac:dyDescent="0.3">
      <c r="A38" s="18" t="s">
        <v>26</v>
      </c>
      <c r="B38" s="7">
        <f>+'(3) Oslofjorden'!B13+'(4) Skagerrak'!B13+'(5) Rogaland'!B13+'(6) Vestlandet'!B13+'(7) Møre og Trøndelag'!B13+'(8) Nordland'!B13+'(9) Troms og Finnmark'!B13</f>
        <v>0</v>
      </c>
      <c r="C38" s="7">
        <f>+'(3) Oslofjorden'!C13+'(4) Skagerrak'!C13+'(5) Rogaland'!C13+'(6) Vestlandet'!C13+'(7) Møre og Trøndelag'!C13+'(8) Nordland'!C13+'(9) Troms og Finnmark'!C13</f>
        <v>0</v>
      </c>
      <c r="D38" s="7">
        <f>+'(3) Oslofjorden'!D13+'(4) Skagerrak'!D13+'(5) Rogaland'!D13+'(6) Vestlandet'!D13+'(7) Møre og Trøndelag'!D13+'(8) Nordland'!D13+'(9) Troms og Finnmark'!D13</f>
        <v>0</v>
      </c>
      <c r="E38" s="55" t="e">
        <f>+B38/D38</f>
        <v>#DIV/0!</v>
      </c>
      <c r="F38" s="7"/>
    </row>
    <row r="39" spans="1:6" x14ac:dyDescent="0.25">
      <c r="A39" s="19" t="s">
        <v>27</v>
      </c>
      <c r="B39" s="21">
        <f>+'(3) Oslofjorden'!B14+'(4) Skagerrak'!B14+'(5) Rogaland'!B14+'(6) Vestlandet'!B14+'(7) Møre og Trøndelag'!B14+'(8) Nordland'!B14+'(9) Troms og Finnmark'!B14</f>
        <v>0</v>
      </c>
      <c r="C39" s="21">
        <f>+'(3) Oslofjorden'!C14+'(4) Skagerrak'!C14+'(5) Rogaland'!C14+'(6) Vestlandet'!C14+'(7) Møre og Trøndelag'!C14+'(8) Nordland'!C14+'(9) Troms og Finnmark'!C14</f>
        <v>0</v>
      </c>
      <c r="D39" s="21">
        <f>+'(3) Oslofjorden'!D14+'(4) Skagerrak'!D14+'(5) Rogaland'!D14+'(6) Vestlandet'!D14+'(7) Møre og Trøndelag'!D14+'(8) Nordland'!D14+'(9) Troms og Finnmark'!D14</f>
        <v>0</v>
      </c>
      <c r="E39" s="20"/>
      <c r="F39" s="21"/>
    </row>
  </sheetData>
  <mergeCells count="6">
    <mergeCell ref="K2:L3"/>
    <mergeCell ref="A2:A3"/>
    <mergeCell ref="B2:C2"/>
    <mergeCell ref="D2:F2"/>
    <mergeCell ref="G2:H2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98D9-4B7D-4726-A173-F2294891AA6C}">
  <dimension ref="A1:K48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5.85546875" customWidth="1"/>
    <col min="9" max="9" width="13.5703125" customWidth="1"/>
    <col min="10" max="10" width="11.5703125" customWidth="1"/>
    <col min="11" max="11" width="11.85546875" customWidth="1"/>
    <col min="14" max="14" width="12" customWidth="1"/>
    <col min="16" max="16" width="13.42578125" customWidth="1"/>
    <col min="17" max="17" width="12" customWidth="1"/>
  </cols>
  <sheetData>
    <row r="1" spans="1:9" x14ac:dyDescent="0.25">
      <c r="A1" t="s">
        <v>12</v>
      </c>
    </row>
    <row r="3" spans="1:9" x14ac:dyDescent="0.25">
      <c r="A3" s="1" t="s">
        <v>13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  <c r="H13" s="3"/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9" x14ac:dyDescent="0.25">
      <c r="A17" s="115" t="s">
        <v>33</v>
      </c>
      <c r="B17" s="116" t="s">
        <v>34</v>
      </c>
      <c r="C17" s="116"/>
      <c r="D17" s="70">
        <v>3.4</v>
      </c>
      <c r="E17" s="69">
        <v>20</v>
      </c>
      <c r="F17" s="11">
        <v>1105</v>
      </c>
      <c r="G17" s="6"/>
      <c r="H17" s="11">
        <f>+G17*D17</f>
        <v>0</v>
      </c>
      <c r="I17" s="11">
        <f>+H17*F17</f>
        <v>0</v>
      </c>
    </row>
    <row r="18" spans="1:9" x14ac:dyDescent="0.25">
      <c r="A18" s="115"/>
      <c r="B18" s="116" t="s">
        <v>35</v>
      </c>
      <c r="C18" s="116"/>
      <c r="D18" s="69">
        <v>6</v>
      </c>
      <c r="E18" s="69">
        <v>30</v>
      </c>
      <c r="F18" s="11">
        <v>166</v>
      </c>
      <c r="G18" s="6"/>
      <c r="H18" s="11">
        <f t="shared" ref="H18:H23" si="3">+G18*D18</f>
        <v>0</v>
      </c>
      <c r="I18" s="11">
        <f t="shared" ref="I18:I23" si="4">+H18*F18</f>
        <v>0</v>
      </c>
    </row>
    <row r="19" spans="1:9" x14ac:dyDescent="0.25">
      <c r="A19" s="115"/>
      <c r="B19" s="116" t="s">
        <v>36</v>
      </c>
      <c r="C19" s="116"/>
      <c r="D19" s="69">
        <v>13</v>
      </c>
      <c r="E19" s="69">
        <v>50</v>
      </c>
      <c r="F19" s="11">
        <v>115</v>
      </c>
      <c r="G19" s="6"/>
      <c r="H19" s="11">
        <f t="shared" si="3"/>
        <v>0</v>
      </c>
      <c r="I19" s="11">
        <f t="shared" si="4"/>
        <v>0</v>
      </c>
    </row>
    <row r="20" spans="1:9" x14ac:dyDescent="0.25">
      <c r="A20" s="115"/>
      <c r="B20" s="116" t="s">
        <v>37</v>
      </c>
      <c r="C20" s="116"/>
      <c r="D20" s="70">
        <v>4.5999999999999996</v>
      </c>
      <c r="E20" s="69">
        <v>25</v>
      </c>
      <c r="F20" s="11">
        <v>39</v>
      </c>
      <c r="G20" s="6"/>
      <c r="H20" s="11">
        <f t="shared" si="3"/>
        <v>0</v>
      </c>
      <c r="I20" s="11">
        <f t="shared" si="4"/>
        <v>0</v>
      </c>
    </row>
    <row r="21" spans="1:9" x14ac:dyDescent="0.25">
      <c r="A21" s="115"/>
      <c r="B21" s="116" t="s">
        <v>38</v>
      </c>
      <c r="C21" s="116"/>
      <c r="D21" s="70">
        <v>12.1</v>
      </c>
      <c r="E21" s="69">
        <v>45</v>
      </c>
      <c r="F21" s="11">
        <v>11</v>
      </c>
      <c r="G21" s="6"/>
      <c r="H21" s="11">
        <f t="shared" si="3"/>
        <v>0</v>
      </c>
      <c r="I21" s="11">
        <f t="shared" si="4"/>
        <v>0</v>
      </c>
    </row>
    <row r="22" spans="1:9" x14ac:dyDescent="0.25">
      <c r="A22" s="115"/>
      <c r="B22" s="116" t="s">
        <v>39</v>
      </c>
      <c r="C22" s="116"/>
      <c r="D22" s="69">
        <v>13</v>
      </c>
      <c r="E22" s="69">
        <v>60</v>
      </c>
      <c r="F22" s="11">
        <v>8</v>
      </c>
      <c r="G22" s="6"/>
      <c r="H22" s="11">
        <f t="shared" si="3"/>
        <v>0</v>
      </c>
      <c r="I22" s="11">
        <f t="shared" si="4"/>
        <v>0</v>
      </c>
    </row>
    <row r="23" spans="1:9" x14ac:dyDescent="0.25">
      <c r="A23" s="115"/>
      <c r="B23" s="116" t="s">
        <v>40</v>
      </c>
      <c r="C23" s="116"/>
      <c r="D23" s="69">
        <v>23</v>
      </c>
      <c r="E23" s="69">
        <v>80</v>
      </c>
      <c r="F23" s="11">
        <v>4</v>
      </c>
      <c r="G23" s="6"/>
      <c r="H23" s="11">
        <f t="shared" si="3"/>
        <v>0</v>
      </c>
      <c r="I23" s="11">
        <f t="shared" si="4"/>
        <v>0</v>
      </c>
    </row>
    <row r="24" spans="1:9" x14ac:dyDescent="0.25">
      <c r="A24" s="115"/>
      <c r="B24" s="117" t="s">
        <v>41</v>
      </c>
      <c r="C24" s="117"/>
      <c r="D24" s="5"/>
      <c r="E24" s="5"/>
      <c r="F24" s="5">
        <v>13.75</v>
      </c>
      <c r="G24" s="6"/>
      <c r="H24" s="64"/>
      <c r="I24" s="5">
        <f>+G24*F24</f>
        <v>0</v>
      </c>
    </row>
    <row r="25" spans="1:9" x14ac:dyDescent="0.25">
      <c r="A25" s="115"/>
      <c r="B25" s="117" t="s">
        <v>42</v>
      </c>
      <c r="C25" s="117"/>
      <c r="D25" s="5"/>
      <c r="E25" s="5"/>
      <c r="F25" s="5">
        <v>22.5</v>
      </c>
      <c r="G25" s="6"/>
      <c r="H25" s="65"/>
      <c r="I25" s="5">
        <f t="shared" ref="I25:I29" si="5">+G25*F25</f>
        <v>0</v>
      </c>
    </row>
    <row r="26" spans="1:9" x14ac:dyDescent="0.25">
      <c r="A26" s="115"/>
      <c r="B26" s="118" t="s">
        <v>43</v>
      </c>
      <c r="C26" s="119"/>
      <c r="D26" s="5"/>
      <c r="E26" s="5"/>
      <c r="F26" s="5">
        <v>0</v>
      </c>
      <c r="G26" s="6"/>
      <c r="H26" s="65"/>
      <c r="I26" s="5">
        <f t="shared" si="5"/>
        <v>0</v>
      </c>
    </row>
    <row r="27" spans="1:9" x14ac:dyDescent="0.25">
      <c r="A27" s="115"/>
      <c r="B27" s="117" t="s">
        <v>44</v>
      </c>
      <c r="C27" s="117"/>
      <c r="D27" s="5"/>
      <c r="E27" s="5"/>
      <c r="F27" s="5">
        <v>0.75</v>
      </c>
      <c r="G27" s="6"/>
      <c r="H27" s="65"/>
      <c r="I27" s="5">
        <f t="shared" si="5"/>
        <v>0</v>
      </c>
    </row>
    <row r="28" spans="1:9" x14ac:dyDescent="0.25">
      <c r="A28" s="115"/>
      <c r="B28" s="117" t="s">
        <v>45</v>
      </c>
      <c r="C28" s="117"/>
      <c r="D28" s="5"/>
      <c r="E28" s="5"/>
      <c r="F28" s="5">
        <v>2.75</v>
      </c>
      <c r="G28" s="6"/>
      <c r="H28" s="65"/>
      <c r="I28" s="5">
        <f t="shared" si="5"/>
        <v>0</v>
      </c>
    </row>
    <row r="29" spans="1:9" x14ac:dyDescent="0.25">
      <c r="A29" s="115"/>
      <c r="B29" s="117" t="s">
        <v>46</v>
      </c>
      <c r="C29" s="117"/>
      <c r="D29" s="5"/>
      <c r="E29" s="5"/>
      <c r="F29" s="5">
        <v>21</v>
      </c>
      <c r="G29" s="6"/>
      <c r="H29" s="66"/>
      <c r="I29" s="5">
        <f t="shared" si="5"/>
        <v>0</v>
      </c>
    </row>
    <row r="30" spans="1:9" x14ac:dyDescent="0.25">
      <c r="A30" s="115"/>
      <c r="B30" s="120" t="s">
        <v>47</v>
      </c>
      <c r="C30" s="120"/>
      <c r="D30" s="120"/>
      <c r="E30" s="120"/>
      <c r="F30" s="120"/>
      <c r="G30" s="120"/>
      <c r="H30" s="40"/>
      <c r="I30" s="40">
        <f>SUM(I17:I29)</f>
        <v>0</v>
      </c>
    </row>
    <row r="31" spans="1:9" x14ac:dyDescent="0.25">
      <c r="A31" s="115" t="s">
        <v>48</v>
      </c>
      <c r="B31" s="116" t="s">
        <v>49</v>
      </c>
      <c r="C31" s="116"/>
      <c r="D31" s="69">
        <v>8</v>
      </c>
      <c r="E31" s="69">
        <v>35</v>
      </c>
      <c r="F31" s="11">
        <v>2292</v>
      </c>
      <c r="G31" s="6"/>
      <c r="H31" s="11">
        <f t="shared" ref="H31:H32" si="6">+G31*D31</f>
        <v>0</v>
      </c>
      <c r="I31" s="11">
        <f t="shared" ref="I31:I32" si="7">+H31*F31</f>
        <v>0</v>
      </c>
    </row>
    <row r="32" spans="1:9" x14ac:dyDescent="0.25">
      <c r="A32" s="115"/>
      <c r="B32" s="116" t="s">
        <v>50</v>
      </c>
      <c r="C32" s="116"/>
      <c r="D32" s="69">
        <v>12</v>
      </c>
      <c r="E32" s="69">
        <v>45</v>
      </c>
      <c r="F32" s="11">
        <v>25</v>
      </c>
      <c r="G32" s="6"/>
      <c r="H32" s="11">
        <f t="shared" si="6"/>
        <v>0</v>
      </c>
      <c r="I32" s="11">
        <f t="shared" si="7"/>
        <v>0</v>
      </c>
    </row>
    <row r="33" spans="1:11" x14ac:dyDescent="0.25">
      <c r="A33" s="115"/>
      <c r="B33" s="117" t="s">
        <v>41</v>
      </c>
      <c r="C33" s="117"/>
      <c r="D33" s="5"/>
      <c r="E33" s="5"/>
      <c r="F33" s="5">
        <v>72.5</v>
      </c>
      <c r="G33" s="6"/>
      <c r="H33" s="109"/>
      <c r="I33" s="5">
        <f t="shared" ref="I33:I38" si="8">+G33*F33</f>
        <v>0</v>
      </c>
    </row>
    <row r="34" spans="1:11" x14ac:dyDescent="0.25">
      <c r="A34" s="115"/>
      <c r="B34" s="117" t="s">
        <v>42</v>
      </c>
      <c r="C34" s="117"/>
      <c r="D34" s="5"/>
      <c r="E34" s="5"/>
      <c r="F34" s="5">
        <v>4</v>
      </c>
      <c r="G34" s="6"/>
      <c r="H34" s="110"/>
      <c r="I34" s="5">
        <f t="shared" si="8"/>
        <v>0</v>
      </c>
    </row>
    <row r="35" spans="1:11" x14ac:dyDescent="0.25">
      <c r="A35" s="115"/>
      <c r="B35" s="118" t="s">
        <v>43</v>
      </c>
      <c r="C35" s="119"/>
      <c r="D35" s="5"/>
      <c r="E35" s="5"/>
      <c r="F35" s="5">
        <v>0</v>
      </c>
      <c r="G35" s="6"/>
      <c r="H35" s="110"/>
      <c r="I35" s="5">
        <f t="shared" si="8"/>
        <v>0</v>
      </c>
    </row>
    <row r="36" spans="1:11" x14ac:dyDescent="0.25">
      <c r="A36" s="115"/>
      <c r="B36" s="117" t="s">
        <v>44</v>
      </c>
      <c r="C36" s="117"/>
      <c r="D36" s="5"/>
      <c r="E36" s="5"/>
      <c r="F36" s="5">
        <v>0</v>
      </c>
      <c r="G36" s="6"/>
      <c r="H36" s="110"/>
      <c r="I36" s="5">
        <f t="shared" si="8"/>
        <v>0</v>
      </c>
    </row>
    <row r="37" spans="1:11" x14ac:dyDescent="0.25">
      <c r="A37" s="115"/>
      <c r="B37" s="117" t="s">
        <v>45</v>
      </c>
      <c r="C37" s="117"/>
      <c r="D37" s="5"/>
      <c r="E37" s="5"/>
      <c r="F37" s="5">
        <v>27.25</v>
      </c>
      <c r="G37" s="6"/>
      <c r="H37" s="110"/>
      <c r="I37" s="5">
        <f t="shared" si="8"/>
        <v>0</v>
      </c>
    </row>
    <row r="38" spans="1:11" x14ac:dyDescent="0.25">
      <c r="A38" s="115"/>
      <c r="B38" s="117" t="s">
        <v>46</v>
      </c>
      <c r="C38" s="117"/>
      <c r="D38" s="5"/>
      <c r="E38" s="5"/>
      <c r="F38" s="5">
        <v>0.5</v>
      </c>
      <c r="G38" s="6"/>
      <c r="H38" s="110"/>
      <c r="I38" s="5">
        <f t="shared" si="8"/>
        <v>0</v>
      </c>
    </row>
    <row r="39" spans="1:11" x14ac:dyDescent="0.25">
      <c r="A39" s="115"/>
      <c r="B39" s="120" t="s">
        <v>47</v>
      </c>
      <c r="C39" s="120"/>
      <c r="D39" s="120"/>
      <c r="E39" s="120"/>
      <c r="F39" s="120"/>
      <c r="G39" s="120"/>
      <c r="H39" s="110"/>
      <c r="I39" s="40">
        <f>SUM(I31:I38)</f>
        <v>0</v>
      </c>
    </row>
    <row r="40" spans="1:11" x14ac:dyDescent="0.25">
      <c r="A40" s="29" t="s">
        <v>51</v>
      </c>
      <c r="B40" s="112" t="s">
        <v>271</v>
      </c>
      <c r="C40" s="113"/>
      <c r="D40" s="113"/>
      <c r="E40" s="113"/>
      <c r="F40" s="113"/>
      <c r="G40" s="114"/>
      <c r="H40" s="111"/>
      <c r="I40" s="30">
        <f>+I39+I30</f>
        <v>0</v>
      </c>
      <c r="K40" s="36"/>
    </row>
    <row r="42" spans="1:11" ht="30" x14ac:dyDescent="0.25">
      <c r="A42" s="45" t="s">
        <v>180</v>
      </c>
      <c r="B42" s="46" t="s">
        <v>181</v>
      </c>
      <c r="C42" s="2" t="s">
        <v>182</v>
      </c>
      <c r="D42" s="2" t="s">
        <v>183</v>
      </c>
      <c r="E42" s="46" t="s">
        <v>184</v>
      </c>
    </row>
    <row r="43" spans="1:11" x14ac:dyDescent="0.25">
      <c r="A43" s="4" t="s">
        <v>185</v>
      </c>
      <c r="B43" s="4" t="s">
        <v>49</v>
      </c>
      <c r="C43" s="4">
        <v>26</v>
      </c>
      <c r="D43" s="6">
        <v>0</v>
      </c>
      <c r="E43" s="5">
        <f>+C43*D43</f>
        <v>0</v>
      </c>
    </row>
    <row r="44" spans="1:11" x14ac:dyDescent="0.25">
      <c r="A44" s="72" t="s">
        <v>278</v>
      </c>
      <c r="D44" s="3"/>
      <c r="E44" s="3"/>
    </row>
    <row r="45" spans="1:11" x14ac:dyDescent="0.25">
      <c r="A45" s="72"/>
    </row>
    <row r="46" spans="1:11" ht="30" x14ac:dyDescent="0.25">
      <c r="A46" s="2" t="s">
        <v>52</v>
      </c>
      <c r="B46" s="44" t="s">
        <v>53</v>
      </c>
    </row>
    <row r="47" spans="1:11" x14ac:dyDescent="0.25">
      <c r="A47" s="4" t="s">
        <v>54</v>
      </c>
      <c r="B47" s="4">
        <v>6</v>
      </c>
    </row>
    <row r="48" spans="1:11" x14ac:dyDescent="0.25">
      <c r="A48" s="4" t="s">
        <v>55</v>
      </c>
      <c r="B48" s="4">
        <v>8</v>
      </c>
    </row>
  </sheetData>
  <mergeCells count="27">
    <mergeCell ref="B25:C25"/>
    <mergeCell ref="B27:C27"/>
    <mergeCell ref="B28:C28"/>
    <mergeCell ref="B29:C29"/>
    <mergeCell ref="A17:A30"/>
    <mergeCell ref="B30:G30"/>
    <mergeCell ref="B26:C26"/>
    <mergeCell ref="B17:C17"/>
    <mergeCell ref="B18:C18"/>
    <mergeCell ref="B19:C19"/>
    <mergeCell ref="B20:C20"/>
    <mergeCell ref="B21:C21"/>
    <mergeCell ref="B22:C22"/>
    <mergeCell ref="B23:C23"/>
    <mergeCell ref="B24:C24"/>
    <mergeCell ref="H33:H40"/>
    <mergeCell ref="B40:G40"/>
    <mergeCell ref="A31:A39"/>
    <mergeCell ref="B31:C31"/>
    <mergeCell ref="B32:C32"/>
    <mergeCell ref="B33:C33"/>
    <mergeCell ref="B34:C34"/>
    <mergeCell ref="B35:C35"/>
    <mergeCell ref="B36:C36"/>
    <mergeCell ref="B37:C37"/>
    <mergeCell ref="B38:C38"/>
    <mergeCell ref="B39:G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0BE0-B24F-4C57-B1FC-A4E6F0B3C68E}">
  <dimension ref="A1:M74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3.85546875" customWidth="1"/>
    <col min="9" max="9" width="13.5703125" customWidth="1"/>
  </cols>
  <sheetData>
    <row r="1" spans="1:13" x14ac:dyDescent="0.25">
      <c r="A1" t="s">
        <v>12</v>
      </c>
    </row>
    <row r="3" spans="1:13" x14ac:dyDescent="0.25">
      <c r="A3" s="1" t="s">
        <v>56</v>
      </c>
    </row>
    <row r="4" spans="1:13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13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13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13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13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13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13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13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13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13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13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13" x14ac:dyDescent="0.25">
      <c r="A15" s="1"/>
      <c r="B15" s="1"/>
      <c r="C15" s="1"/>
      <c r="D15" s="1"/>
      <c r="E15" s="1"/>
      <c r="F15" s="1"/>
    </row>
    <row r="16" spans="1:13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  <c r="M16" s="3"/>
    </row>
    <row r="17" spans="1:13" x14ac:dyDescent="0.25">
      <c r="A17" s="127" t="s">
        <v>57</v>
      </c>
      <c r="B17" s="116" t="s">
        <v>58</v>
      </c>
      <c r="C17" s="116"/>
      <c r="D17" s="69">
        <v>8</v>
      </c>
      <c r="E17" s="69">
        <v>50</v>
      </c>
      <c r="F17" s="11">
        <v>2631</v>
      </c>
      <c r="G17" s="6"/>
      <c r="H17" s="11">
        <f>+G17*D17</f>
        <v>0</v>
      </c>
      <c r="I17" s="11">
        <f>+H17*F17</f>
        <v>0</v>
      </c>
      <c r="L17" s="3"/>
      <c r="M17" s="3"/>
    </row>
    <row r="18" spans="1:13" x14ac:dyDescent="0.25">
      <c r="A18" s="128"/>
      <c r="B18" s="117" t="s">
        <v>41</v>
      </c>
      <c r="C18" s="117"/>
      <c r="D18" s="5"/>
      <c r="E18" s="5"/>
      <c r="F18" s="5">
        <v>130.5</v>
      </c>
      <c r="G18" s="6"/>
      <c r="H18" s="109"/>
      <c r="I18" s="5">
        <f>+G18*F18</f>
        <v>0</v>
      </c>
      <c r="M18" s="3"/>
    </row>
    <row r="19" spans="1:13" x14ac:dyDescent="0.25">
      <c r="A19" s="128"/>
      <c r="B19" s="117" t="s">
        <v>42</v>
      </c>
      <c r="C19" s="117"/>
      <c r="D19" s="5"/>
      <c r="E19" s="5"/>
      <c r="F19" s="5">
        <v>1.75</v>
      </c>
      <c r="G19" s="6"/>
      <c r="H19" s="110"/>
      <c r="I19" s="5">
        <f t="shared" ref="I19:I23" si="3">+G19*F19</f>
        <v>0</v>
      </c>
      <c r="M19" s="3"/>
    </row>
    <row r="20" spans="1:13" x14ac:dyDescent="0.25">
      <c r="A20" s="128"/>
      <c r="B20" s="118" t="s">
        <v>43</v>
      </c>
      <c r="C20" s="119"/>
      <c r="D20" s="5"/>
      <c r="E20" s="5"/>
      <c r="F20" s="5">
        <v>0</v>
      </c>
      <c r="G20" s="6"/>
      <c r="H20" s="110"/>
      <c r="I20" s="5">
        <f t="shared" si="3"/>
        <v>0</v>
      </c>
      <c r="M20" s="3"/>
    </row>
    <row r="21" spans="1:13" x14ac:dyDescent="0.25">
      <c r="A21" s="128"/>
      <c r="B21" s="117" t="s">
        <v>44</v>
      </c>
      <c r="C21" s="117"/>
      <c r="D21" s="5"/>
      <c r="E21" s="5"/>
      <c r="F21" s="5">
        <v>0</v>
      </c>
      <c r="G21" s="6"/>
      <c r="H21" s="110"/>
      <c r="I21" s="5">
        <f t="shared" si="3"/>
        <v>0</v>
      </c>
      <c r="M21" s="3"/>
    </row>
    <row r="22" spans="1:13" x14ac:dyDescent="0.25">
      <c r="A22" s="128"/>
      <c r="B22" s="117" t="s">
        <v>45</v>
      </c>
      <c r="C22" s="117"/>
      <c r="D22" s="5"/>
      <c r="E22" s="5"/>
      <c r="F22" s="5">
        <v>11.75</v>
      </c>
      <c r="G22" s="6"/>
      <c r="H22" s="110"/>
      <c r="I22" s="5">
        <f t="shared" si="3"/>
        <v>0</v>
      </c>
      <c r="M22" s="3"/>
    </row>
    <row r="23" spans="1:13" x14ac:dyDescent="0.25">
      <c r="A23" s="128"/>
      <c r="B23" s="117" t="s">
        <v>46</v>
      </c>
      <c r="C23" s="117"/>
      <c r="D23" s="5"/>
      <c r="E23" s="5"/>
      <c r="F23" s="5"/>
      <c r="G23" s="6"/>
      <c r="H23" s="111"/>
      <c r="I23" s="5">
        <f t="shared" si="3"/>
        <v>0</v>
      </c>
      <c r="M23" s="3"/>
    </row>
    <row r="24" spans="1:13" x14ac:dyDescent="0.25">
      <c r="A24" s="129"/>
      <c r="B24" s="120" t="s">
        <v>47</v>
      </c>
      <c r="C24" s="120"/>
      <c r="D24" s="120"/>
      <c r="E24" s="120"/>
      <c r="F24" s="120"/>
      <c r="G24" s="120"/>
      <c r="H24" s="40"/>
      <c r="I24" s="40">
        <f>SUM(I17:I23)</f>
        <v>0</v>
      </c>
      <c r="M24" s="3"/>
    </row>
    <row r="25" spans="1:13" x14ac:dyDescent="0.25">
      <c r="A25" s="127" t="s">
        <v>59</v>
      </c>
      <c r="B25" s="116" t="s">
        <v>60</v>
      </c>
      <c r="C25" s="116"/>
      <c r="D25" s="69">
        <v>12</v>
      </c>
      <c r="E25" s="69">
        <v>60</v>
      </c>
      <c r="F25" s="11">
        <v>874</v>
      </c>
      <c r="G25" s="6"/>
      <c r="H25" s="11">
        <f>+G25*D25</f>
        <v>0</v>
      </c>
      <c r="I25" s="11">
        <f>+H25*F25</f>
        <v>0</v>
      </c>
      <c r="L25" s="3"/>
      <c r="M25" s="3"/>
    </row>
    <row r="26" spans="1:13" x14ac:dyDescent="0.25">
      <c r="A26" s="128"/>
      <c r="B26" s="117" t="s">
        <v>41</v>
      </c>
      <c r="C26" s="117"/>
      <c r="D26" s="5"/>
      <c r="E26" s="5"/>
      <c r="F26" s="5">
        <v>6.75</v>
      </c>
      <c r="G26" s="6"/>
      <c r="H26" s="109"/>
      <c r="I26" s="5">
        <f t="shared" ref="I26:I31" si="4">+G26*F26</f>
        <v>0</v>
      </c>
      <c r="M26" s="3"/>
    </row>
    <row r="27" spans="1:13" x14ac:dyDescent="0.25">
      <c r="A27" s="128"/>
      <c r="B27" s="117" t="s">
        <v>42</v>
      </c>
      <c r="C27" s="117"/>
      <c r="D27" s="5"/>
      <c r="E27" s="5"/>
      <c r="F27" s="5">
        <v>56.25</v>
      </c>
      <c r="G27" s="6"/>
      <c r="H27" s="110"/>
      <c r="I27" s="5">
        <f t="shared" si="4"/>
        <v>0</v>
      </c>
      <c r="M27" s="3"/>
    </row>
    <row r="28" spans="1:13" x14ac:dyDescent="0.25">
      <c r="A28" s="128"/>
      <c r="B28" s="118" t="s">
        <v>43</v>
      </c>
      <c r="C28" s="119"/>
      <c r="D28" s="5"/>
      <c r="E28" s="5"/>
      <c r="F28" s="5">
        <v>0</v>
      </c>
      <c r="G28" s="6"/>
      <c r="H28" s="110"/>
      <c r="I28" s="5">
        <f t="shared" si="4"/>
        <v>0</v>
      </c>
      <c r="M28" s="3"/>
    </row>
    <row r="29" spans="1:13" x14ac:dyDescent="0.25">
      <c r="A29" s="128"/>
      <c r="B29" s="117" t="s">
        <v>44</v>
      </c>
      <c r="C29" s="117"/>
      <c r="D29" s="5"/>
      <c r="E29" s="5"/>
      <c r="F29" s="5">
        <v>0</v>
      </c>
      <c r="G29" s="6"/>
      <c r="H29" s="110"/>
      <c r="I29" s="5">
        <f t="shared" si="4"/>
        <v>0</v>
      </c>
      <c r="M29" s="3"/>
    </row>
    <row r="30" spans="1:13" x14ac:dyDescent="0.25">
      <c r="A30" s="128"/>
      <c r="B30" s="117" t="s">
        <v>45</v>
      </c>
      <c r="C30" s="117"/>
      <c r="D30" s="5"/>
      <c r="E30" s="5"/>
      <c r="F30" s="5">
        <v>5.5</v>
      </c>
      <c r="G30" s="6"/>
      <c r="H30" s="110"/>
      <c r="I30" s="5">
        <f t="shared" si="4"/>
        <v>0</v>
      </c>
      <c r="M30" s="3"/>
    </row>
    <row r="31" spans="1:13" x14ac:dyDescent="0.25">
      <c r="A31" s="128"/>
      <c r="B31" s="117" t="s">
        <v>46</v>
      </c>
      <c r="C31" s="117"/>
      <c r="D31" s="5"/>
      <c r="E31" s="5"/>
      <c r="F31" s="5">
        <v>2.5</v>
      </c>
      <c r="G31" s="6"/>
      <c r="H31" s="111"/>
      <c r="I31" s="5">
        <f t="shared" si="4"/>
        <v>0</v>
      </c>
      <c r="M31" s="3"/>
    </row>
    <row r="32" spans="1:13" x14ac:dyDescent="0.25">
      <c r="A32" s="129"/>
      <c r="B32" s="120" t="s">
        <v>47</v>
      </c>
      <c r="C32" s="120"/>
      <c r="D32" s="120"/>
      <c r="E32" s="120"/>
      <c r="F32" s="120"/>
      <c r="G32" s="120"/>
      <c r="H32" s="42"/>
      <c r="I32" s="40">
        <f>SUM(I25:I31)</f>
        <v>0</v>
      </c>
      <c r="M32" s="3"/>
    </row>
    <row r="33" spans="1:13" x14ac:dyDescent="0.25">
      <c r="A33" s="127" t="s">
        <v>61</v>
      </c>
      <c r="B33" s="116" t="s">
        <v>62</v>
      </c>
      <c r="C33" s="116"/>
      <c r="D33" s="25">
        <v>5</v>
      </c>
      <c r="E33" s="25">
        <v>45</v>
      </c>
      <c r="F33" s="26">
        <v>737</v>
      </c>
      <c r="G33" s="41"/>
      <c r="H33" s="11">
        <f>+G33*D33</f>
        <v>0</v>
      </c>
      <c r="I33" s="11">
        <f>+H33*F33</f>
        <v>0</v>
      </c>
      <c r="L33" s="3"/>
      <c r="M33" s="3">
        <f>544/D33</f>
        <v>108.8</v>
      </c>
    </row>
    <row r="34" spans="1:13" x14ac:dyDescent="0.25">
      <c r="A34" s="128"/>
      <c r="B34" s="116" t="s">
        <v>63</v>
      </c>
      <c r="C34" s="116"/>
      <c r="D34" s="25">
        <v>20</v>
      </c>
      <c r="E34" s="25">
        <v>90</v>
      </c>
      <c r="F34" s="26">
        <v>427</v>
      </c>
      <c r="G34" s="41"/>
      <c r="H34" s="11">
        <f>+G34*D34</f>
        <v>0</v>
      </c>
      <c r="I34" s="11">
        <f>+H34*F34</f>
        <v>0</v>
      </c>
      <c r="L34" s="3"/>
      <c r="M34" s="3"/>
    </row>
    <row r="35" spans="1:13" x14ac:dyDescent="0.25">
      <c r="A35" s="128"/>
      <c r="B35" s="116" t="s">
        <v>64</v>
      </c>
      <c r="C35" s="116"/>
      <c r="D35" s="25">
        <v>26</v>
      </c>
      <c r="E35" s="25">
        <v>120</v>
      </c>
      <c r="F35" s="26">
        <v>169</v>
      </c>
      <c r="G35" s="41"/>
      <c r="H35" s="11">
        <f>+G35*D35</f>
        <v>0</v>
      </c>
      <c r="I35" s="11">
        <f>+H35*F35</f>
        <v>0</v>
      </c>
      <c r="L35" s="3"/>
      <c r="M35" s="3"/>
    </row>
    <row r="36" spans="1:13" x14ac:dyDescent="0.25">
      <c r="A36" s="128"/>
      <c r="B36" s="116" t="s">
        <v>65</v>
      </c>
      <c r="C36" s="116"/>
      <c r="D36" s="25">
        <v>33</v>
      </c>
      <c r="E36" s="25">
        <v>120</v>
      </c>
      <c r="F36" s="26">
        <v>75</v>
      </c>
      <c r="G36" s="41"/>
      <c r="H36" s="11">
        <f>+G36*D36</f>
        <v>0</v>
      </c>
      <c r="I36" s="11">
        <f>+H36*F36</f>
        <v>0</v>
      </c>
      <c r="L36" s="3"/>
      <c r="M36" s="3"/>
    </row>
    <row r="37" spans="1:13" x14ac:dyDescent="0.25">
      <c r="A37" s="128"/>
      <c r="B37" s="117" t="s">
        <v>41</v>
      </c>
      <c r="C37" s="117"/>
      <c r="D37" s="24"/>
      <c r="E37" s="24"/>
      <c r="F37" s="27">
        <v>18.5</v>
      </c>
      <c r="G37" s="41"/>
      <c r="H37" s="109"/>
      <c r="I37" s="5">
        <f t="shared" ref="I37:I42" si="5">+G37*F37</f>
        <v>0</v>
      </c>
      <c r="M37" s="3"/>
    </row>
    <row r="38" spans="1:13" x14ac:dyDescent="0.25">
      <c r="A38" s="128"/>
      <c r="B38" s="117" t="s">
        <v>42</v>
      </c>
      <c r="C38" s="117"/>
      <c r="D38" s="24"/>
      <c r="E38" s="24"/>
      <c r="F38" s="27">
        <v>78.25</v>
      </c>
      <c r="G38" s="41"/>
      <c r="H38" s="110"/>
      <c r="I38" s="5">
        <f t="shared" si="5"/>
        <v>0</v>
      </c>
      <c r="M38" s="3"/>
    </row>
    <row r="39" spans="1:13" x14ac:dyDescent="0.25">
      <c r="A39" s="128"/>
      <c r="B39" s="117" t="s">
        <v>43</v>
      </c>
      <c r="C39" s="117"/>
      <c r="D39" s="24"/>
      <c r="E39" s="24"/>
      <c r="F39" s="27">
        <v>0</v>
      </c>
      <c r="G39" s="41"/>
      <c r="H39" s="110"/>
      <c r="I39" s="5">
        <f t="shared" si="5"/>
        <v>0</v>
      </c>
      <c r="M39" s="3"/>
    </row>
    <row r="40" spans="1:13" x14ac:dyDescent="0.25">
      <c r="A40" s="128"/>
      <c r="B40" s="117" t="s">
        <v>44</v>
      </c>
      <c r="C40" s="117"/>
      <c r="D40" s="24"/>
      <c r="E40" s="24"/>
      <c r="F40" s="27">
        <v>0</v>
      </c>
      <c r="G40" s="41"/>
      <c r="H40" s="110"/>
      <c r="I40" s="5">
        <f t="shared" si="5"/>
        <v>0</v>
      </c>
      <c r="M40" s="3"/>
    </row>
    <row r="41" spans="1:13" x14ac:dyDescent="0.25">
      <c r="A41" s="128"/>
      <c r="B41" s="117" t="s">
        <v>45</v>
      </c>
      <c r="C41" s="117"/>
      <c r="D41" s="24"/>
      <c r="E41" s="24"/>
      <c r="F41" s="27">
        <v>15.5</v>
      </c>
      <c r="G41" s="41"/>
      <c r="H41" s="110"/>
      <c r="I41" s="5">
        <f t="shared" si="5"/>
        <v>0</v>
      </c>
      <c r="M41" s="3"/>
    </row>
    <row r="42" spans="1:13" x14ac:dyDescent="0.25">
      <c r="A42" s="128"/>
      <c r="B42" s="117" t="s">
        <v>46</v>
      </c>
      <c r="C42" s="117"/>
      <c r="D42" s="24"/>
      <c r="E42" s="24"/>
      <c r="F42" s="27">
        <v>13.75</v>
      </c>
      <c r="G42" s="41"/>
      <c r="H42" s="111"/>
      <c r="I42" s="5">
        <f t="shared" si="5"/>
        <v>0</v>
      </c>
      <c r="M42" s="3"/>
    </row>
    <row r="43" spans="1:13" x14ac:dyDescent="0.25">
      <c r="A43" s="129"/>
      <c r="B43" s="121" t="s">
        <v>47</v>
      </c>
      <c r="C43" s="122"/>
      <c r="D43" s="122"/>
      <c r="E43" s="122"/>
      <c r="F43" s="122"/>
      <c r="G43" s="123"/>
      <c r="H43" s="40"/>
      <c r="I43" s="40">
        <f>SUM(I33:I42)</f>
        <v>0</v>
      </c>
      <c r="M43" s="3"/>
    </row>
    <row r="44" spans="1:13" x14ac:dyDescent="0.25">
      <c r="A44" s="124" t="s">
        <v>273</v>
      </c>
      <c r="B44" s="116" t="s">
        <v>66</v>
      </c>
      <c r="C44" s="116"/>
      <c r="D44" s="25">
        <v>10</v>
      </c>
      <c r="E44" s="25">
        <v>60</v>
      </c>
      <c r="F44" s="26">
        <v>274</v>
      </c>
      <c r="G44" s="41"/>
      <c r="H44" s="11">
        <f>+G44*D44</f>
        <v>0</v>
      </c>
      <c r="I44" s="11">
        <f>+H44*F44</f>
        <v>0</v>
      </c>
      <c r="L44" s="3"/>
      <c r="M44" s="3"/>
    </row>
    <row r="45" spans="1:13" x14ac:dyDescent="0.25">
      <c r="A45" s="125"/>
      <c r="B45" s="117" t="s">
        <v>41</v>
      </c>
      <c r="C45" s="117"/>
      <c r="D45" s="24"/>
      <c r="E45" s="24"/>
      <c r="F45" s="27">
        <v>61.5</v>
      </c>
      <c r="G45" s="41"/>
      <c r="H45" s="109"/>
      <c r="I45" s="5">
        <f t="shared" ref="I45:I50" si="6">+G45*F45</f>
        <v>0</v>
      </c>
      <c r="M45" s="3"/>
    </row>
    <row r="46" spans="1:13" x14ac:dyDescent="0.25">
      <c r="A46" s="125"/>
      <c r="B46" s="117" t="s">
        <v>42</v>
      </c>
      <c r="C46" s="117"/>
      <c r="D46" s="24"/>
      <c r="E46" s="24"/>
      <c r="F46" s="27">
        <v>0</v>
      </c>
      <c r="G46" s="41"/>
      <c r="H46" s="110"/>
      <c r="I46" s="5">
        <f t="shared" si="6"/>
        <v>0</v>
      </c>
      <c r="M46" s="3"/>
    </row>
    <row r="47" spans="1:13" x14ac:dyDescent="0.25">
      <c r="A47" s="125"/>
      <c r="B47" s="117" t="s">
        <v>43</v>
      </c>
      <c r="C47" s="117"/>
      <c r="D47" s="24"/>
      <c r="E47" s="24"/>
      <c r="F47" s="27">
        <v>0</v>
      </c>
      <c r="G47" s="41"/>
      <c r="H47" s="110"/>
      <c r="I47" s="5">
        <f t="shared" si="6"/>
        <v>0</v>
      </c>
      <c r="M47" s="3"/>
    </row>
    <row r="48" spans="1:13" x14ac:dyDescent="0.25">
      <c r="A48" s="125"/>
      <c r="B48" s="117" t="s">
        <v>44</v>
      </c>
      <c r="C48" s="117"/>
      <c r="D48" s="24"/>
      <c r="E48" s="24"/>
      <c r="F48" s="27">
        <v>0</v>
      </c>
      <c r="G48" s="41"/>
      <c r="H48" s="110"/>
      <c r="I48" s="5">
        <f t="shared" si="6"/>
        <v>0</v>
      </c>
      <c r="M48" s="3"/>
    </row>
    <row r="49" spans="1:13" x14ac:dyDescent="0.25">
      <c r="A49" s="125"/>
      <c r="B49" s="117" t="s">
        <v>45</v>
      </c>
      <c r="C49" s="117"/>
      <c r="D49" s="24"/>
      <c r="E49" s="24"/>
      <c r="F49" s="27">
        <v>0</v>
      </c>
      <c r="G49" s="41"/>
      <c r="H49" s="110"/>
      <c r="I49" s="5">
        <f t="shared" si="6"/>
        <v>0</v>
      </c>
      <c r="M49" s="3"/>
    </row>
    <row r="50" spans="1:13" x14ac:dyDescent="0.25">
      <c r="A50" s="125"/>
      <c r="B50" s="117" t="s">
        <v>46</v>
      </c>
      <c r="C50" s="117"/>
      <c r="D50" s="24"/>
      <c r="E50" s="24"/>
      <c r="F50" s="27">
        <v>0</v>
      </c>
      <c r="G50" s="41"/>
      <c r="H50" s="111"/>
      <c r="I50" s="5">
        <f t="shared" si="6"/>
        <v>0</v>
      </c>
      <c r="M50" s="3"/>
    </row>
    <row r="51" spans="1:13" x14ac:dyDescent="0.25">
      <c r="A51" s="126"/>
      <c r="B51" s="121" t="s">
        <v>47</v>
      </c>
      <c r="C51" s="122"/>
      <c r="D51" s="122"/>
      <c r="E51" s="122"/>
      <c r="F51" s="122"/>
      <c r="G51" s="123"/>
      <c r="H51" s="40"/>
      <c r="I51" s="40">
        <f>SUM(I44:I50)</f>
        <v>0</v>
      </c>
      <c r="M51" s="3"/>
    </row>
    <row r="52" spans="1:13" x14ac:dyDescent="0.25">
      <c r="A52" s="124" t="s">
        <v>280</v>
      </c>
      <c r="B52" s="116" t="s">
        <v>67</v>
      </c>
      <c r="C52" s="116"/>
      <c r="D52" s="25">
        <v>9</v>
      </c>
      <c r="E52" s="25">
        <v>60</v>
      </c>
      <c r="F52" s="26">
        <v>139</v>
      </c>
      <c r="G52" s="41"/>
      <c r="H52" s="11">
        <f>+G52*D52</f>
        <v>0</v>
      </c>
      <c r="I52" s="11">
        <f>+H52*F52</f>
        <v>0</v>
      </c>
      <c r="L52" s="3"/>
      <c r="M52" s="3"/>
    </row>
    <row r="53" spans="1:13" x14ac:dyDescent="0.25">
      <c r="A53" s="125"/>
      <c r="B53" s="117" t="s">
        <v>41</v>
      </c>
      <c r="C53" s="117"/>
      <c r="D53" s="24"/>
      <c r="E53" s="24"/>
      <c r="F53" s="27">
        <v>2.5</v>
      </c>
      <c r="G53" s="41"/>
      <c r="H53" s="109"/>
      <c r="I53" s="5">
        <f t="shared" ref="I53:I58" si="7">+G53*F53</f>
        <v>0</v>
      </c>
      <c r="M53" s="3"/>
    </row>
    <row r="54" spans="1:13" x14ac:dyDescent="0.25">
      <c r="A54" s="125"/>
      <c r="B54" s="117" t="s">
        <v>42</v>
      </c>
      <c r="C54" s="117"/>
      <c r="D54" s="24"/>
      <c r="E54" s="24"/>
      <c r="F54" s="27">
        <v>82</v>
      </c>
      <c r="G54" s="41"/>
      <c r="H54" s="110"/>
      <c r="I54" s="5">
        <f t="shared" si="7"/>
        <v>0</v>
      </c>
      <c r="M54" s="3"/>
    </row>
    <row r="55" spans="1:13" x14ac:dyDescent="0.25">
      <c r="A55" s="125"/>
      <c r="B55" s="117" t="s">
        <v>43</v>
      </c>
      <c r="C55" s="117"/>
      <c r="D55" s="24"/>
      <c r="E55" s="24"/>
      <c r="F55" s="27">
        <v>0</v>
      </c>
      <c r="G55" s="41"/>
      <c r="H55" s="110"/>
      <c r="I55" s="5">
        <f t="shared" si="7"/>
        <v>0</v>
      </c>
      <c r="M55" s="3"/>
    </row>
    <row r="56" spans="1:13" x14ac:dyDescent="0.25">
      <c r="A56" s="125"/>
      <c r="B56" s="117" t="s">
        <v>44</v>
      </c>
      <c r="C56" s="117"/>
      <c r="D56" s="24"/>
      <c r="E56" s="24"/>
      <c r="F56" s="27">
        <v>0</v>
      </c>
      <c r="G56" s="41"/>
      <c r="H56" s="110"/>
      <c r="I56" s="5">
        <f t="shared" si="7"/>
        <v>0</v>
      </c>
      <c r="M56" s="3"/>
    </row>
    <row r="57" spans="1:13" x14ac:dyDescent="0.25">
      <c r="A57" s="125"/>
      <c r="B57" s="117" t="s">
        <v>45</v>
      </c>
      <c r="C57" s="117"/>
      <c r="D57" s="24"/>
      <c r="E57" s="24"/>
      <c r="F57" s="27">
        <v>0</v>
      </c>
      <c r="G57" s="41"/>
      <c r="H57" s="110"/>
      <c r="I57" s="5">
        <f t="shared" si="7"/>
        <v>0</v>
      </c>
      <c r="M57" s="3"/>
    </row>
    <row r="58" spans="1:13" x14ac:dyDescent="0.25">
      <c r="A58" s="125"/>
      <c r="B58" s="117" t="s">
        <v>46</v>
      </c>
      <c r="C58" s="117"/>
      <c r="D58" s="24"/>
      <c r="E58" s="24"/>
      <c r="F58" s="27">
        <v>0</v>
      </c>
      <c r="G58" s="41"/>
      <c r="H58" s="111"/>
      <c r="I58" s="5">
        <f t="shared" si="7"/>
        <v>0</v>
      </c>
      <c r="M58" s="3"/>
    </row>
    <row r="59" spans="1:13" x14ac:dyDescent="0.25">
      <c r="A59" s="126"/>
      <c r="B59" s="121" t="s">
        <v>47</v>
      </c>
      <c r="C59" s="122"/>
      <c r="D59" s="122"/>
      <c r="E59" s="122"/>
      <c r="F59" s="122"/>
      <c r="G59" s="123"/>
      <c r="H59" s="40"/>
      <c r="I59" s="40">
        <f>SUM(I52:I58)</f>
        <v>0</v>
      </c>
      <c r="M59" s="3"/>
    </row>
    <row r="60" spans="1:13" x14ac:dyDescent="0.25">
      <c r="A60" s="29" t="s">
        <v>68</v>
      </c>
      <c r="B60" s="112" t="s">
        <v>271</v>
      </c>
      <c r="C60" s="113"/>
      <c r="D60" s="113"/>
      <c r="E60" s="113"/>
      <c r="F60" s="113"/>
      <c r="G60" s="114"/>
      <c r="H60" s="30"/>
      <c r="I60" s="30">
        <f>+I59+I51+I43+I32+I24</f>
        <v>0</v>
      </c>
      <c r="J60" s="36"/>
      <c r="M60" s="3"/>
    </row>
    <row r="61" spans="1:13" x14ac:dyDescent="0.25">
      <c r="B61" s="71"/>
      <c r="C61" s="71"/>
      <c r="D61" s="71"/>
      <c r="E61" s="71"/>
      <c r="F61" s="71"/>
      <c r="G61" s="71"/>
      <c r="H61" s="3"/>
      <c r="I61" s="3"/>
      <c r="J61" s="36"/>
      <c r="M61" s="3"/>
    </row>
    <row r="63" spans="1:13" ht="30" x14ac:dyDescent="0.25">
      <c r="A63" s="45" t="s">
        <v>180</v>
      </c>
      <c r="B63" s="46" t="s">
        <v>181</v>
      </c>
      <c r="C63" s="2" t="s">
        <v>182</v>
      </c>
      <c r="D63" s="2" t="s">
        <v>183</v>
      </c>
      <c r="E63" s="46" t="s">
        <v>184</v>
      </c>
    </row>
    <row r="64" spans="1:13" x14ac:dyDescent="0.25">
      <c r="A64" s="4" t="s">
        <v>186</v>
      </c>
      <c r="B64" s="4" t="s">
        <v>187</v>
      </c>
      <c r="C64" s="68">
        <v>55</v>
      </c>
      <c r="D64" s="6"/>
      <c r="E64" s="5">
        <f>+C64*D64</f>
        <v>0</v>
      </c>
    </row>
    <row r="65" spans="1:10" x14ac:dyDescent="0.25">
      <c r="A65" s="72" t="s">
        <v>278</v>
      </c>
      <c r="C65" s="3"/>
      <c r="D65" s="3"/>
      <c r="E65" s="3"/>
    </row>
    <row r="66" spans="1:10" x14ac:dyDescent="0.25">
      <c r="J66" s="3"/>
    </row>
    <row r="67" spans="1:10" ht="30" x14ac:dyDescent="0.25">
      <c r="A67" s="2" t="s">
        <v>52</v>
      </c>
      <c r="B67" s="44" t="s">
        <v>53</v>
      </c>
    </row>
    <row r="68" spans="1:10" x14ac:dyDescent="0.25">
      <c r="A68" s="4" t="s">
        <v>69</v>
      </c>
      <c r="B68" s="4">
        <v>8</v>
      </c>
    </row>
    <row r="69" spans="1:10" x14ac:dyDescent="0.25">
      <c r="A69" s="4" t="s">
        <v>70</v>
      </c>
      <c r="B69" s="28" t="s">
        <v>71</v>
      </c>
    </row>
    <row r="70" spans="1:10" x14ac:dyDescent="0.25">
      <c r="A70" s="4" t="s">
        <v>72</v>
      </c>
      <c r="B70" s="4">
        <v>6</v>
      </c>
    </row>
    <row r="74" spans="1:10" x14ac:dyDescent="0.25">
      <c r="C74" s="67" t="s">
        <v>272</v>
      </c>
    </row>
  </sheetData>
  <mergeCells count="54">
    <mergeCell ref="B37:C37"/>
    <mergeCell ref="B26:C26"/>
    <mergeCell ref="B27:C27"/>
    <mergeCell ref="B17:C17"/>
    <mergeCell ref="B18:C18"/>
    <mergeCell ref="B19:C19"/>
    <mergeCell ref="B22:C22"/>
    <mergeCell ref="B23:C23"/>
    <mergeCell ref="B24:G24"/>
    <mergeCell ref="B25:C25"/>
    <mergeCell ref="A17:A24"/>
    <mergeCell ref="A33:A43"/>
    <mergeCell ref="A25:A32"/>
    <mergeCell ref="B33:C33"/>
    <mergeCell ref="B34:C34"/>
    <mergeCell ref="B35:C35"/>
    <mergeCell ref="B36:C36"/>
    <mergeCell ref="B28:C28"/>
    <mergeCell ref="B29:C29"/>
    <mergeCell ref="B30:C30"/>
    <mergeCell ref="B31:C31"/>
    <mergeCell ref="B32:G32"/>
    <mergeCell ref="B38:C38"/>
    <mergeCell ref="B39:C39"/>
    <mergeCell ref="B20:C20"/>
    <mergeCell ref="B21:C21"/>
    <mergeCell ref="B57:C57"/>
    <mergeCell ref="B58:C58"/>
    <mergeCell ref="B59:G59"/>
    <mergeCell ref="B40:C40"/>
    <mergeCell ref="B41:C41"/>
    <mergeCell ref="B42:C42"/>
    <mergeCell ref="B43:G43"/>
    <mergeCell ref="B60:G60"/>
    <mergeCell ref="B49:C49"/>
    <mergeCell ref="B50:C50"/>
    <mergeCell ref="B51:G51"/>
    <mergeCell ref="A44:A51"/>
    <mergeCell ref="A52:A59"/>
    <mergeCell ref="B52:C52"/>
    <mergeCell ref="B53:C53"/>
    <mergeCell ref="B54:C54"/>
    <mergeCell ref="B55:C55"/>
    <mergeCell ref="B56:C56"/>
    <mergeCell ref="B44:C44"/>
    <mergeCell ref="B45:C45"/>
    <mergeCell ref="B46:C46"/>
    <mergeCell ref="B47:C47"/>
    <mergeCell ref="B48:C48"/>
    <mergeCell ref="H45:H50"/>
    <mergeCell ref="H53:H58"/>
    <mergeCell ref="H37:H42"/>
    <mergeCell ref="H26:H31"/>
    <mergeCell ref="H18:H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189F-BBAD-4BC1-A38E-38B6EF12AEA4}">
  <dimension ref="A1:J49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9.710937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3.8554687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73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  <c r="I10" s="31"/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9" x14ac:dyDescent="0.25">
      <c r="A17" s="127" t="s">
        <v>74</v>
      </c>
      <c r="B17" s="116" t="s">
        <v>75</v>
      </c>
      <c r="C17" s="116"/>
      <c r="D17" s="69">
        <v>12</v>
      </c>
      <c r="E17" s="69">
        <v>60</v>
      </c>
      <c r="F17" s="11">
        <v>1314</v>
      </c>
      <c r="G17" s="6"/>
      <c r="H17" s="11">
        <f>+G17*D17</f>
        <v>0</v>
      </c>
      <c r="I17" s="11">
        <f>+H17*F17</f>
        <v>0</v>
      </c>
    </row>
    <row r="18" spans="1:9" x14ac:dyDescent="0.25">
      <c r="A18" s="128"/>
      <c r="B18" s="117" t="s">
        <v>41</v>
      </c>
      <c r="C18" s="117"/>
      <c r="D18" s="5"/>
      <c r="E18" s="5"/>
      <c r="F18" s="5">
        <v>37</v>
      </c>
      <c r="G18" s="6"/>
      <c r="H18" s="109"/>
      <c r="I18" s="5">
        <f>+G18*F18</f>
        <v>0</v>
      </c>
    </row>
    <row r="19" spans="1:9" x14ac:dyDescent="0.25">
      <c r="A19" s="128"/>
      <c r="B19" s="117" t="s">
        <v>42</v>
      </c>
      <c r="C19" s="117"/>
      <c r="D19" s="5"/>
      <c r="E19" s="5"/>
      <c r="F19" s="5">
        <v>1.25</v>
      </c>
      <c r="G19" s="6"/>
      <c r="H19" s="110"/>
      <c r="I19" s="5">
        <f t="shared" ref="I19:I23" si="3">+G19*F19</f>
        <v>0</v>
      </c>
    </row>
    <row r="20" spans="1:9" x14ac:dyDescent="0.25">
      <c r="A20" s="128"/>
      <c r="B20" s="118" t="s">
        <v>43</v>
      </c>
      <c r="C20" s="119"/>
      <c r="D20" s="5"/>
      <c r="E20" s="5"/>
      <c r="F20" s="5">
        <v>0</v>
      </c>
      <c r="G20" s="6"/>
      <c r="H20" s="110"/>
      <c r="I20" s="5">
        <f t="shared" si="3"/>
        <v>0</v>
      </c>
    </row>
    <row r="21" spans="1:9" x14ac:dyDescent="0.25">
      <c r="A21" s="128"/>
      <c r="B21" s="117" t="s">
        <v>44</v>
      </c>
      <c r="C21" s="117"/>
      <c r="D21" s="5"/>
      <c r="E21" s="5"/>
      <c r="F21" s="5">
        <v>0</v>
      </c>
      <c r="G21" s="6"/>
      <c r="H21" s="110"/>
      <c r="I21" s="5">
        <f t="shared" si="3"/>
        <v>0</v>
      </c>
    </row>
    <row r="22" spans="1:9" x14ac:dyDescent="0.25">
      <c r="A22" s="128"/>
      <c r="B22" s="117" t="s">
        <v>45</v>
      </c>
      <c r="C22" s="117"/>
      <c r="D22" s="5"/>
      <c r="E22" s="5"/>
      <c r="F22" s="5">
        <v>17</v>
      </c>
      <c r="G22" s="6"/>
      <c r="H22" s="110"/>
      <c r="I22" s="5">
        <f t="shared" si="3"/>
        <v>0</v>
      </c>
    </row>
    <row r="23" spans="1:9" x14ac:dyDescent="0.25">
      <c r="A23" s="128"/>
      <c r="B23" s="117" t="s">
        <v>46</v>
      </c>
      <c r="C23" s="117"/>
      <c r="D23" s="5"/>
      <c r="E23" s="5"/>
      <c r="F23" s="5">
        <v>0</v>
      </c>
      <c r="G23" s="6"/>
      <c r="H23" s="111"/>
      <c r="I23" s="5">
        <f t="shared" si="3"/>
        <v>0</v>
      </c>
    </row>
    <row r="24" spans="1:9" x14ac:dyDescent="0.25">
      <c r="A24" s="129"/>
      <c r="B24" s="120" t="s">
        <v>47</v>
      </c>
      <c r="C24" s="120"/>
      <c r="D24" s="120"/>
      <c r="E24" s="120"/>
      <c r="F24" s="120"/>
      <c r="G24" s="120"/>
      <c r="H24" s="42"/>
      <c r="I24" s="42">
        <f>SUM(I17:I23)</f>
        <v>0</v>
      </c>
    </row>
    <row r="25" spans="1:9" x14ac:dyDescent="0.25">
      <c r="A25" s="127" t="s">
        <v>78</v>
      </c>
      <c r="B25" s="132" t="s">
        <v>76</v>
      </c>
      <c r="C25" s="132"/>
      <c r="D25" s="25">
        <v>13.4</v>
      </c>
      <c r="E25" s="25">
        <v>46</v>
      </c>
      <c r="F25" s="26">
        <v>1510</v>
      </c>
      <c r="G25" s="41"/>
      <c r="H25" s="11">
        <f t="shared" ref="H25:H37" si="4">+G25*D25</f>
        <v>0</v>
      </c>
      <c r="I25" s="11">
        <f t="shared" ref="I25:I37" si="5">+H25*F25</f>
        <v>0</v>
      </c>
    </row>
    <row r="26" spans="1:9" x14ac:dyDescent="0.25">
      <c r="A26" s="128"/>
      <c r="B26" s="130" t="s">
        <v>77</v>
      </c>
      <c r="C26" s="131"/>
      <c r="D26" s="25">
        <v>11.8</v>
      </c>
      <c r="E26" s="25">
        <v>42</v>
      </c>
      <c r="F26" s="26">
        <v>553</v>
      </c>
      <c r="G26" s="41"/>
      <c r="H26" s="11">
        <f t="shared" si="4"/>
        <v>0</v>
      </c>
      <c r="I26" s="11">
        <f t="shared" si="5"/>
        <v>0</v>
      </c>
    </row>
    <row r="27" spans="1:9" x14ac:dyDescent="0.25">
      <c r="A27" s="128"/>
      <c r="B27" s="130" t="s">
        <v>79</v>
      </c>
      <c r="C27" s="131"/>
      <c r="D27" s="25">
        <v>6</v>
      </c>
      <c r="E27" s="25">
        <v>26</v>
      </c>
      <c r="F27" s="26">
        <v>209</v>
      </c>
      <c r="G27" s="41"/>
      <c r="H27" s="11">
        <f t="shared" si="4"/>
        <v>0</v>
      </c>
      <c r="I27" s="11">
        <f t="shared" si="5"/>
        <v>0</v>
      </c>
    </row>
    <row r="28" spans="1:9" x14ac:dyDescent="0.25">
      <c r="A28" s="128"/>
      <c r="B28" s="130" t="s">
        <v>80</v>
      </c>
      <c r="C28" s="131"/>
      <c r="D28" s="25">
        <v>15</v>
      </c>
      <c r="E28" s="25">
        <v>51</v>
      </c>
      <c r="F28" s="26">
        <v>79</v>
      </c>
      <c r="G28" s="41"/>
      <c r="H28" s="11">
        <f t="shared" si="4"/>
        <v>0</v>
      </c>
      <c r="I28" s="11">
        <f t="shared" si="5"/>
        <v>0</v>
      </c>
    </row>
    <row r="29" spans="1:9" x14ac:dyDescent="0.25">
      <c r="A29" s="128"/>
      <c r="B29" s="130" t="s">
        <v>81</v>
      </c>
      <c r="C29" s="131"/>
      <c r="D29" s="25">
        <v>15</v>
      </c>
      <c r="E29" s="25">
        <v>56</v>
      </c>
      <c r="F29" s="26">
        <v>81</v>
      </c>
      <c r="G29" s="41"/>
      <c r="H29" s="11">
        <f t="shared" si="4"/>
        <v>0</v>
      </c>
      <c r="I29" s="11">
        <f t="shared" si="5"/>
        <v>0</v>
      </c>
    </row>
    <row r="30" spans="1:9" x14ac:dyDescent="0.25">
      <c r="A30" s="128"/>
      <c r="B30" s="130" t="s">
        <v>82</v>
      </c>
      <c r="C30" s="131"/>
      <c r="D30" s="25">
        <v>22</v>
      </c>
      <c r="E30" s="25">
        <v>75</v>
      </c>
      <c r="F30" s="26">
        <v>379</v>
      </c>
      <c r="G30" s="41"/>
      <c r="H30" s="11">
        <f t="shared" si="4"/>
        <v>0</v>
      </c>
      <c r="I30" s="11">
        <f t="shared" si="5"/>
        <v>0</v>
      </c>
    </row>
    <row r="31" spans="1:9" x14ac:dyDescent="0.25">
      <c r="A31" s="128"/>
      <c r="B31" s="130" t="s">
        <v>83</v>
      </c>
      <c r="C31" s="131"/>
      <c r="D31" s="25">
        <v>33</v>
      </c>
      <c r="E31" s="25">
        <v>110</v>
      </c>
      <c r="F31" s="26">
        <v>4</v>
      </c>
      <c r="G31" s="41"/>
      <c r="H31" s="11">
        <f t="shared" si="4"/>
        <v>0</v>
      </c>
      <c r="I31" s="11">
        <f t="shared" si="5"/>
        <v>0</v>
      </c>
    </row>
    <row r="32" spans="1:9" x14ac:dyDescent="0.25">
      <c r="A32" s="128"/>
      <c r="B32" s="130" t="s">
        <v>84</v>
      </c>
      <c r="C32" s="131"/>
      <c r="D32" s="25">
        <v>38.799999999999997</v>
      </c>
      <c r="E32" s="25">
        <v>121</v>
      </c>
      <c r="F32" s="26">
        <v>15</v>
      </c>
      <c r="G32" s="41"/>
      <c r="H32" s="11">
        <f t="shared" si="4"/>
        <v>0</v>
      </c>
      <c r="I32" s="11">
        <f t="shared" si="5"/>
        <v>0</v>
      </c>
    </row>
    <row r="33" spans="1:10" x14ac:dyDescent="0.25">
      <c r="A33" s="128"/>
      <c r="B33" s="130" t="s">
        <v>85</v>
      </c>
      <c r="C33" s="131"/>
      <c r="D33" s="25">
        <v>23.8</v>
      </c>
      <c r="E33" s="25">
        <v>79</v>
      </c>
      <c r="F33" s="26">
        <v>5</v>
      </c>
      <c r="G33" s="41"/>
      <c r="H33" s="11">
        <f t="shared" si="4"/>
        <v>0</v>
      </c>
      <c r="I33" s="11">
        <f t="shared" si="5"/>
        <v>0</v>
      </c>
    </row>
    <row r="34" spans="1:10" x14ac:dyDescent="0.25">
      <c r="A34" s="128"/>
      <c r="B34" s="130" t="s">
        <v>86</v>
      </c>
      <c r="C34" s="131"/>
      <c r="D34" s="25">
        <v>33.6</v>
      </c>
      <c r="E34" s="25">
        <v>107</v>
      </c>
      <c r="F34" s="26">
        <v>10</v>
      </c>
      <c r="G34" s="41"/>
      <c r="H34" s="11">
        <f t="shared" si="4"/>
        <v>0</v>
      </c>
      <c r="I34" s="11">
        <f t="shared" si="5"/>
        <v>0</v>
      </c>
    </row>
    <row r="35" spans="1:10" x14ac:dyDescent="0.25">
      <c r="A35" s="128"/>
      <c r="B35" s="130" t="s">
        <v>87</v>
      </c>
      <c r="C35" s="131"/>
      <c r="D35" s="25">
        <v>33.799999999999997</v>
      </c>
      <c r="E35" s="25">
        <v>112</v>
      </c>
      <c r="F35" s="26">
        <v>0</v>
      </c>
      <c r="G35" s="41"/>
      <c r="H35" s="11">
        <f t="shared" si="4"/>
        <v>0</v>
      </c>
      <c r="I35" s="11">
        <f t="shared" si="5"/>
        <v>0</v>
      </c>
    </row>
    <row r="36" spans="1:10" x14ac:dyDescent="0.25">
      <c r="A36" s="128"/>
      <c r="B36" s="130" t="s">
        <v>88</v>
      </c>
      <c r="C36" s="131"/>
      <c r="D36" s="25">
        <v>23.8</v>
      </c>
      <c r="E36" s="25">
        <v>80</v>
      </c>
      <c r="F36" s="26">
        <v>167</v>
      </c>
      <c r="G36" s="41"/>
      <c r="H36" s="11">
        <f t="shared" si="4"/>
        <v>0</v>
      </c>
      <c r="I36" s="11">
        <f t="shared" si="5"/>
        <v>0</v>
      </c>
    </row>
    <row r="37" spans="1:10" x14ac:dyDescent="0.25">
      <c r="A37" s="128"/>
      <c r="B37" s="132" t="s">
        <v>89</v>
      </c>
      <c r="C37" s="132"/>
      <c r="D37" s="25">
        <v>12.4</v>
      </c>
      <c r="E37" s="25">
        <v>49</v>
      </c>
      <c r="F37" s="26">
        <v>3</v>
      </c>
      <c r="G37" s="41"/>
      <c r="H37" s="11">
        <f t="shared" si="4"/>
        <v>0</v>
      </c>
      <c r="I37" s="11">
        <f t="shared" si="5"/>
        <v>0</v>
      </c>
    </row>
    <row r="38" spans="1:10" x14ac:dyDescent="0.25">
      <c r="A38" s="128"/>
      <c r="B38" s="117" t="s">
        <v>41</v>
      </c>
      <c r="C38" s="117"/>
      <c r="D38" s="24"/>
      <c r="E38" s="24"/>
      <c r="F38" s="27">
        <v>101.5</v>
      </c>
      <c r="G38" s="41"/>
      <c r="H38" s="109"/>
      <c r="I38" s="5">
        <f>+G38*F38</f>
        <v>0</v>
      </c>
    </row>
    <row r="39" spans="1:10" x14ac:dyDescent="0.25">
      <c r="A39" s="128"/>
      <c r="B39" s="117" t="s">
        <v>42</v>
      </c>
      <c r="C39" s="117"/>
      <c r="D39" s="24"/>
      <c r="E39" s="24"/>
      <c r="F39" s="27">
        <v>378</v>
      </c>
      <c r="G39" s="41"/>
      <c r="H39" s="110"/>
      <c r="I39" s="5">
        <f t="shared" ref="I39:I43" si="6">+G39*F39</f>
        <v>0</v>
      </c>
    </row>
    <row r="40" spans="1:10" x14ac:dyDescent="0.25">
      <c r="A40" s="128"/>
      <c r="B40" s="117" t="s">
        <v>43</v>
      </c>
      <c r="C40" s="117"/>
      <c r="D40" s="24"/>
      <c r="E40" s="24"/>
      <c r="F40" s="27">
        <v>2.5</v>
      </c>
      <c r="G40" s="41"/>
      <c r="H40" s="110"/>
      <c r="I40" s="5">
        <f t="shared" si="6"/>
        <v>0</v>
      </c>
    </row>
    <row r="41" spans="1:10" x14ac:dyDescent="0.25">
      <c r="A41" s="128"/>
      <c r="B41" s="117" t="s">
        <v>44</v>
      </c>
      <c r="C41" s="117"/>
      <c r="D41" s="24"/>
      <c r="E41" s="24"/>
      <c r="F41" s="27">
        <v>1</v>
      </c>
      <c r="G41" s="41"/>
      <c r="H41" s="110"/>
      <c r="I41" s="5">
        <f t="shared" si="6"/>
        <v>0</v>
      </c>
    </row>
    <row r="42" spans="1:10" x14ac:dyDescent="0.25">
      <c r="A42" s="128"/>
      <c r="B42" s="117" t="s">
        <v>45</v>
      </c>
      <c r="C42" s="117"/>
      <c r="D42" s="24"/>
      <c r="E42" s="24"/>
      <c r="F42" s="27">
        <v>52</v>
      </c>
      <c r="G42" s="41"/>
      <c r="H42" s="110"/>
      <c r="I42" s="5">
        <f t="shared" si="6"/>
        <v>0</v>
      </c>
    </row>
    <row r="43" spans="1:10" x14ac:dyDescent="0.25">
      <c r="A43" s="128"/>
      <c r="B43" s="117" t="s">
        <v>46</v>
      </c>
      <c r="C43" s="117"/>
      <c r="D43" s="24"/>
      <c r="E43" s="24"/>
      <c r="F43" s="27">
        <v>38.75</v>
      </c>
      <c r="G43" s="41"/>
      <c r="H43" s="111"/>
      <c r="I43" s="5">
        <f t="shared" si="6"/>
        <v>0</v>
      </c>
    </row>
    <row r="44" spans="1:10" x14ac:dyDescent="0.25">
      <c r="A44" s="129"/>
      <c r="B44" s="121" t="s">
        <v>47</v>
      </c>
      <c r="C44" s="122"/>
      <c r="D44" s="122"/>
      <c r="E44" s="122"/>
      <c r="F44" s="122"/>
      <c r="G44" s="123"/>
      <c r="H44" s="40"/>
      <c r="I44" s="40">
        <f>SUM(I25:I43)</f>
        <v>0</v>
      </c>
    </row>
    <row r="45" spans="1:10" x14ac:dyDescent="0.25">
      <c r="A45" s="29" t="s">
        <v>90</v>
      </c>
      <c r="B45" s="112" t="s">
        <v>271</v>
      </c>
      <c r="C45" s="113"/>
      <c r="D45" s="113"/>
      <c r="E45" s="113"/>
      <c r="F45" s="113"/>
      <c r="G45" s="114"/>
      <c r="H45" s="30"/>
      <c r="I45" s="30">
        <f>+I44+I24</f>
        <v>0</v>
      </c>
      <c r="J45" s="36"/>
    </row>
    <row r="47" spans="1:10" ht="30" x14ac:dyDescent="0.25">
      <c r="A47" s="2" t="s">
        <v>52</v>
      </c>
      <c r="B47" s="44" t="s">
        <v>53</v>
      </c>
    </row>
    <row r="48" spans="1:10" x14ac:dyDescent="0.25">
      <c r="A48" s="4" t="s">
        <v>91</v>
      </c>
      <c r="B48" s="4">
        <v>6</v>
      </c>
    </row>
    <row r="49" spans="1:2" x14ac:dyDescent="0.25">
      <c r="A49" s="4" t="s">
        <v>92</v>
      </c>
      <c r="B49" s="28">
        <v>8</v>
      </c>
    </row>
  </sheetData>
  <mergeCells count="33">
    <mergeCell ref="A17:A24"/>
    <mergeCell ref="B17:C17"/>
    <mergeCell ref="B18:C18"/>
    <mergeCell ref="B19:C19"/>
    <mergeCell ref="B20:C20"/>
    <mergeCell ref="B21:C21"/>
    <mergeCell ref="B22:C22"/>
    <mergeCell ref="B23:C23"/>
    <mergeCell ref="B24:G24"/>
    <mergeCell ref="A25:A44"/>
    <mergeCell ref="B25:C25"/>
    <mergeCell ref="B37:C37"/>
    <mergeCell ref="B38:C38"/>
    <mergeCell ref="B39:C39"/>
    <mergeCell ref="B40:C40"/>
    <mergeCell ref="B41:C41"/>
    <mergeCell ref="B33:C33"/>
    <mergeCell ref="B34:C34"/>
    <mergeCell ref="H18:H23"/>
    <mergeCell ref="H38:H43"/>
    <mergeCell ref="B45:G45"/>
    <mergeCell ref="B26:C26"/>
    <mergeCell ref="B27:C27"/>
    <mergeCell ref="B28:C28"/>
    <mergeCell ref="B29:C29"/>
    <mergeCell ref="B30:C30"/>
    <mergeCell ref="B31:C31"/>
    <mergeCell ref="B32:C32"/>
    <mergeCell ref="B35:C35"/>
    <mergeCell ref="B36:C36"/>
    <mergeCell ref="B42:C42"/>
    <mergeCell ref="B43:C43"/>
    <mergeCell ref="B44:G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4437-6F13-46BF-B048-AEADFB9F99E1}">
  <dimension ref="A1:K65"/>
  <sheetViews>
    <sheetView zoomScaleNormal="100" workbookViewId="0">
      <selection activeCell="H9" sqref="H9"/>
    </sheetView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3.710937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93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11" x14ac:dyDescent="0.25">
      <c r="A17" s="127" t="s">
        <v>94</v>
      </c>
      <c r="B17" s="116" t="s">
        <v>95</v>
      </c>
      <c r="C17" s="116"/>
      <c r="D17" s="69">
        <v>7</v>
      </c>
      <c r="E17" s="69">
        <v>30</v>
      </c>
      <c r="F17" s="11">
        <v>884</v>
      </c>
      <c r="G17" s="6"/>
      <c r="H17" s="11">
        <f>+G17*D17</f>
        <v>0</v>
      </c>
      <c r="I17" s="11">
        <f>+H17*F17</f>
        <v>0</v>
      </c>
    </row>
    <row r="18" spans="1:11" x14ac:dyDescent="0.25">
      <c r="A18" s="128"/>
      <c r="B18" s="117" t="s">
        <v>41</v>
      </c>
      <c r="C18" s="117"/>
      <c r="D18" s="5"/>
      <c r="E18" s="5"/>
      <c r="F18" s="5">
        <v>48.75</v>
      </c>
      <c r="G18" s="6"/>
      <c r="H18" s="109"/>
      <c r="I18" s="5">
        <f>+F18*G18</f>
        <v>0</v>
      </c>
    </row>
    <row r="19" spans="1:11" x14ac:dyDescent="0.25">
      <c r="A19" s="128"/>
      <c r="B19" s="117" t="s">
        <v>42</v>
      </c>
      <c r="C19" s="117"/>
      <c r="D19" s="5"/>
      <c r="E19" s="5"/>
      <c r="F19" s="5">
        <v>341.25</v>
      </c>
      <c r="G19" s="6"/>
      <c r="H19" s="110"/>
      <c r="I19" s="5">
        <f t="shared" ref="I19:I24" si="3">+F19*G19</f>
        <v>0</v>
      </c>
    </row>
    <row r="20" spans="1:11" x14ac:dyDescent="0.25">
      <c r="A20" s="128"/>
      <c r="B20" s="118" t="s">
        <v>43</v>
      </c>
      <c r="C20" s="119"/>
      <c r="D20" s="5"/>
      <c r="E20" s="5"/>
      <c r="F20" s="5">
        <v>104</v>
      </c>
      <c r="G20" s="6"/>
      <c r="H20" s="110"/>
      <c r="I20" s="5">
        <f t="shared" si="3"/>
        <v>0</v>
      </c>
    </row>
    <row r="21" spans="1:11" x14ac:dyDescent="0.25">
      <c r="A21" s="128"/>
      <c r="B21" s="118" t="s">
        <v>96</v>
      </c>
      <c r="C21" s="133"/>
      <c r="D21" s="5"/>
      <c r="E21" s="5"/>
      <c r="F21" s="5">
        <v>9</v>
      </c>
      <c r="G21" s="6"/>
      <c r="H21" s="110"/>
      <c r="I21" s="5">
        <f t="shared" si="3"/>
        <v>0</v>
      </c>
    </row>
    <row r="22" spans="1:11" x14ac:dyDescent="0.25">
      <c r="A22" s="128"/>
      <c r="B22" s="117" t="s">
        <v>44</v>
      </c>
      <c r="C22" s="117"/>
      <c r="D22" s="5"/>
      <c r="E22" s="5"/>
      <c r="F22" s="5">
        <v>1</v>
      </c>
      <c r="G22" s="6"/>
      <c r="H22" s="110"/>
      <c r="I22" s="5">
        <f t="shared" si="3"/>
        <v>0</v>
      </c>
    </row>
    <row r="23" spans="1:11" x14ac:dyDescent="0.25">
      <c r="A23" s="128"/>
      <c r="B23" s="117" t="s">
        <v>45</v>
      </c>
      <c r="C23" s="117"/>
      <c r="D23" s="5"/>
      <c r="E23" s="5"/>
      <c r="F23" s="5">
        <v>3.75</v>
      </c>
      <c r="G23" s="6"/>
      <c r="H23" s="110"/>
      <c r="I23" s="5">
        <f t="shared" si="3"/>
        <v>0</v>
      </c>
    </row>
    <row r="24" spans="1:11" x14ac:dyDescent="0.25">
      <c r="A24" s="128"/>
      <c r="B24" s="117" t="s">
        <v>46</v>
      </c>
      <c r="C24" s="117"/>
      <c r="D24" s="5"/>
      <c r="E24" s="5"/>
      <c r="F24" s="5">
        <v>1.5</v>
      </c>
      <c r="G24" s="6"/>
      <c r="H24" s="111"/>
      <c r="I24" s="5">
        <f t="shared" si="3"/>
        <v>0</v>
      </c>
    </row>
    <row r="25" spans="1:11" x14ac:dyDescent="0.25">
      <c r="A25" s="129"/>
      <c r="B25" s="120" t="s">
        <v>47</v>
      </c>
      <c r="C25" s="120"/>
      <c r="D25" s="120"/>
      <c r="E25" s="120"/>
      <c r="F25" s="120"/>
      <c r="G25" s="120"/>
      <c r="H25" s="40"/>
      <c r="I25" s="40">
        <f>SUM(I17:I24)</f>
        <v>0</v>
      </c>
    </row>
    <row r="26" spans="1:11" x14ac:dyDescent="0.25">
      <c r="A26" s="127" t="s">
        <v>97</v>
      </c>
      <c r="B26" s="134" t="s">
        <v>98</v>
      </c>
      <c r="C26" s="135"/>
      <c r="D26" s="70">
        <v>15.3</v>
      </c>
      <c r="E26" s="69">
        <v>50</v>
      </c>
      <c r="F26" s="11">
        <v>793</v>
      </c>
      <c r="G26" s="6"/>
      <c r="H26" s="11">
        <f t="shared" ref="H26:H37" si="4">+G26*D26</f>
        <v>0</v>
      </c>
      <c r="I26" s="11">
        <f t="shared" ref="I26:I37" si="5">+H26*F26</f>
        <v>0</v>
      </c>
    </row>
    <row r="27" spans="1:11" x14ac:dyDescent="0.25">
      <c r="A27" s="128"/>
      <c r="B27" s="134" t="s">
        <v>99</v>
      </c>
      <c r="C27" s="135"/>
      <c r="D27" s="70">
        <v>10.1</v>
      </c>
      <c r="E27" s="69">
        <v>40</v>
      </c>
      <c r="F27" s="11">
        <v>376</v>
      </c>
      <c r="G27" s="6"/>
      <c r="H27" s="11">
        <f t="shared" si="4"/>
        <v>0</v>
      </c>
      <c r="I27" s="11">
        <f t="shared" si="5"/>
        <v>0</v>
      </c>
      <c r="K27" s="91"/>
    </row>
    <row r="28" spans="1:11" x14ac:dyDescent="0.25">
      <c r="A28" s="128"/>
      <c r="B28" s="134" t="s">
        <v>100</v>
      </c>
      <c r="C28" s="135"/>
      <c r="D28" s="70">
        <v>10.8</v>
      </c>
      <c r="E28" s="69">
        <v>45</v>
      </c>
      <c r="F28" s="11">
        <v>366</v>
      </c>
      <c r="G28" s="6"/>
      <c r="H28" s="11">
        <f t="shared" si="4"/>
        <v>0</v>
      </c>
      <c r="I28" s="11">
        <f t="shared" si="5"/>
        <v>0</v>
      </c>
      <c r="K28" s="91"/>
    </row>
    <row r="29" spans="1:11" x14ac:dyDescent="0.25">
      <c r="A29" s="128"/>
      <c r="B29" s="134" t="s">
        <v>101</v>
      </c>
      <c r="C29" s="135"/>
      <c r="D29" s="70">
        <v>14.5</v>
      </c>
      <c r="E29" s="69">
        <v>55</v>
      </c>
      <c r="F29" s="11">
        <v>230</v>
      </c>
      <c r="G29" s="6"/>
      <c r="H29" s="11">
        <f t="shared" si="4"/>
        <v>0</v>
      </c>
      <c r="I29" s="11">
        <f t="shared" si="5"/>
        <v>0</v>
      </c>
    </row>
    <row r="30" spans="1:11" x14ac:dyDescent="0.25">
      <c r="A30" s="128"/>
      <c r="B30" s="134" t="s">
        <v>102</v>
      </c>
      <c r="C30" s="135"/>
      <c r="D30" s="70">
        <v>6.4</v>
      </c>
      <c r="E30" s="69">
        <v>35</v>
      </c>
      <c r="F30" s="11">
        <v>178</v>
      </c>
      <c r="G30" s="6"/>
      <c r="H30" s="11">
        <f t="shared" si="4"/>
        <v>0</v>
      </c>
      <c r="I30" s="11">
        <f t="shared" si="5"/>
        <v>0</v>
      </c>
    </row>
    <row r="31" spans="1:11" x14ac:dyDescent="0.25">
      <c r="A31" s="128"/>
      <c r="B31" s="134" t="s">
        <v>103</v>
      </c>
      <c r="C31" s="135"/>
      <c r="D31" s="70">
        <v>17.3</v>
      </c>
      <c r="E31" s="69">
        <v>60</v>
      </c>
      <c r="F31" s="11">
        <v>147</v>
      </c>
      <c r="G31" s="6"/>
      <c r="H31" s="11">
        <f t="shared" si="4"/>
        <v>0</v>
      </c>
      <c r="I31" s="11">
        <f t="shared" si="5"/>
        <v>0</v>
      </c>
    </row>
    <row r="32" spans="1:11" x14ac:dyDescent="0.25">
      <c r="A32" s="128"/>
      <c r="B32" s="134" t="s">
        <v>104</v>
      </c>
      <c r="C32" s="135"/>
      <c r="D32" s="70">
        <v>9.6</v>
      </c>
      <c r="E32" s="69">
        <v>40</v>
      </c>
      <c r="F32" s="11">
        <v>101</v>
      </c>
      <c r="G32" s="6"/>
      <c r="H32" s="11">
        <f t="shared" si="4"/>
        <v>0</v>
      </c>
      <c r="I32" s="11">
        <f t="shared" si="5"/>
        <v>0</v>
      </c>
      <c r="K32" s="91"/>
    </row>
    <row r="33" spans="1:9" x14ac:dyDescent="0.25">
      <c r="A33" s="128"/>
      <c r="B33" s="134" t="s">
        <v>105</v>
      </c>
      <c r="C33" s="135"/>
      <c r="D33" s="69">
        <v>10</v>
      </c>
      <c r="E33" s="69">
        <v>45</v>
      </c>
      <c r="F33" s="11">
        <v>39</v>
      </c>
      <c r="G33" s="6"/>
      <c r="H33" s="11">
        <f t="shared" si="4"/>
        <v>0</v>
      </c>
      <c r="I33" s="11">
        <f t="shared" si="5"/>
        <v>0</v>
      </c>
    </row>
    <row r="34" spans="1:9" x14ac:dyDescent="0.25">
      <c r="A34" s="128"/>
      <c r="B34" s="134" t="s">
        <v>106</v>
      </c>
      <c r="C34" s="135"/>
      <c r="D34" s="69">
        <v>20</v>
      </c>
      <c r="E34" s="69">
        <v>75</v>
      </c>
      <c r="F34" s="11">
        <v>7</v>
      </c>
      <c r="G34" s="6"/>
      <c r="H34" s="11">
        <f t="shared" si="4"/>
        <v>0</v>
      </c>
      <c r="I34" s="11">
        <f t="shared" si="5"/>
        <v>0</v>
      </c>
    </row>
    <row r="35" spans="1:9" x14ac:dyDescent="0.25">
      <c r="A35" s="128"/>
      <c r="B35" s="134" t="s">
        <v>107</v>
      </c>
      <c r="C35" s="135"/>
      <c r="D35" s="69">
        <v>29</v>
      </c>
      <c r="E35" s="69">
        <v>90</v>
      </c>
      <c r="F35" s="11">
        <v>7</v>
      </c>
      <c r="G35" s="6"/>
      <c r="H35" s="11">
        <f t="shared" si="4"/>
        <v>0</v>
      </c>
      <c r="I35" s="11">
        <f t="shared" si="5"/>
        <v>0</v>
      </c>
    </row>
    <row r="36" spans="1:9" x14ac:dyDescent="0.25">
      <c r="A36" s="128"/>
      <c r="B36" s="134" t="s">
        <v>108</v>
      </c>
      <c r="C36" s="135"/>
      <c r="D36" s="69">
        <v>25</v>
      </c>
      <c r="E36" s="69">
        <v>85</v>
      </c>
      <c r="F36" s="11">
        <v>4</v>
      </c>
      <c r="G36" s="6"/>
      <c r="H36" s="11">
        <f t="shared" si="4"/>
        <v>0</v>
      </c>
      <c r="I36" s="11">
        <f t="shared" si="5"/>
        <v>0</v>
      </c>
    </row>
    <row r="37" spans="1:9" x14ac:dyDescent="0.25">
      <c r="A37" s="128"/>
      <c r="B37" s="134" t="s">
        <v>109</v>
      </c>
      <c r="C37" s="135"/>
      <c r="D37" s="69">
        <v>16</v>
      </c>
      <c r="E37" s="69">
        <v>55</v>
      </c>
      <c r="F37" s="11">
        <v>2</v>
      </c>
      <c r="G37" s="6"/>
      <c r="H37" s="11">
        <f t="shared" si="4"/>
        <v>0</v>
      </c>
      <c r="I37" s="11">
        <f t="shared" si="5"/>
        <v>0</v>
      </c>
    </row>
    <row r="38" spans="1:9" x14ac:dyDescent="0.25">
      <c r="A38" s="128"/>
      <c r="B38" s="117" t="s">
        <v>41</v>
      </c>
      <c r="C38" s="117"/>
      <c r="D38" s="5"/>
      <c r="E38" s="5"/>
      <c r="F38" s="5">
        <v>278.75</v>
      </c>
      <c r="G38" s="6"/>
      <c r="H38" s="109"/>
      <c r="I38" s="5">
        <f t="shared" ref="I38:I43" si="6">+F38*G38</f>
        <v>0</v>
      </c>
    </row>
    <row r="39" spans="1:9" x14ac:dyDescent="0.25">
      <c r="A39" s="128"/>
      <c r="B39" s="117" t="s">
        <v>42</v>
      </c>
      <c r="C39" s="117"/>
      <c r="D39" s="5"/>
      <c r="E39" s="5"/>
      <c r="F39" s="5">
        <v>316.75</v>
      </c>
      <c r="G39" s="6"/>
      <c r="H39" s="110"/>
      <c r="I39" s="5">
        <f t="shared" si="6"/>
        <v>0</v>
      </c>
    </row>
    <row r="40" spans="1:9" x14ac:dyDescent="0.25">
      <c r="A40" s="128"/>
      <c r="B40" s="118" t="s">
        <v>43</v>
      </c>
      <c r="C40" s="119"/>
      <c r="D40" s="5"/>
      <c r="E40" s="5"/>
      <c r="F40" s="5">
        <v>480</v>
      </c>
      <c r="G40" s="6"/>
      <c r="H40" s="110"/>
      <c r="I40" s="5">
        <f t="shared" si="6"/>
        <v>0</v>
      </c>
    </row>
    <row r="41" spans="1:9" x14ac:dyDescent="0.25">
      <c r="A41" s="128"/>
      <c r="B41" s="117" t="s">
        <v>44</v>
      </c>
      <c r="C41" s="117"/>
      <c r="D41" s="5"/>
      <c r="E41" s="5"/>
      <c r="F41" s="5">
        <v>0</v>
      </c>
      <c r="G41" s="6"/>
      <c r="H41" s="110"/>
      <c r="I41" s="5">
        <f t="shared" si="6"/>
        <v>0</v>
      </c>
    </row>
    <row r="42" spans="1:9" x14ac:dyDescent="0.25">
      <c r="A42" s="128"/>
      <c r="B42" s="117" t="s">
        <v>45</v>
      </c>
      <c r="C42" s="117"/>
      <c r="D42" s="5"/>
      <c r="E42" s="5"/>
      <c r="F42" s="5">
        <v>62</v>
      </c>
      <c r="G42" s="6"/>
      <c r="H42" s="110"/>
      <c r="I42" s="5">
        <f t="shared" si="6"/>
        <v>0</v>
      </c>
    </row>
    <row r="43" spans="1:9" x14ac:dyDescent="0.25">
      <c r="A43" s="128"/>
      <c r="B43" s="117" t="s">
        <v>46</v>
      </c>
      <c r="C43" s="117"/>
      <c r="D43" s="5"/>
      <c r="E43" s="5"/>
      <c r="F43" s="5">
        <v>46.25</v>
      </c>
      <c r="G43" s="6"/>
      <c r="H43" s="111"/>
      <c r="I43" s="5">
        <f t="shared" si="6"/>
        <v>0</v>
      </c>
    </row>
    <row r="44" spans="1:9" x14ac:dyDescent="0.25">
      <c r="A44" s="129"/>
      <c r="B44" s="120" t="s">
        <v>47</v>
      </c>
      <c r="C44" s="120"/>
      <c r="D44" s="120"/>
      <c r="E44" s="120"/>
      <c r="F44" s="120"/>
      <c r="G44" s="120"/>
      <c r="H44" s="40"/>
      <c r="I44" s="40">
        <f>SUM(I26:I43)</f>
        <v>0</v>
      </c>
    </row>
    <row r="45" spans="1:9" x14ac:dyDescent="0.25">
      <c r="A45" s="124" t="s">
        <v>274</v>
      </c>
      <c r="B45" s="132" t="s">
        <v>110</v>
      </c>
      <c r="C45" s="132"/>
      <c r="D45" s="25">
        <v>21.6</v>
      </c>
      <c r="E45" s="25">
        <v>80</v>
      </c>
      <c r="F45" s="26">
        <v>459</v>
      </c>
      <c r="G45" s="41"/>
      <c r="H45" s="11">
        <f t="shared" ref="H45:H51" si="7">+G45*D45</f>
        <v>0</v>
      </c>
      <c r="I45" s="11">
        <f>+H45*F45</f>
        <v>0</v>
      </c>
    </row>
    <row r="46" spans="1:9" x14ac:dyDescent="0.25">
      <c r="A46" s="125"/>
      <c r="B46" s="130" t="s">
        <v>111</v>
      </c>
      <c r="C46" s="131"/>
      <c r="D46" s="25">
        <v>12</v>
      </c>
      <c r="E46" s="25">
        <v>60</v>
      </c>
      <c r="F46" s="26">
        <v>169</v>
      </c>
      <c r="G46" s="41"/>
      <c r="H46" s="11">
        <f t="shared" si="7"/>
        <v>0</v>
      </c>
      <c r="I46" s="11">
        <f t="shared" ref="I46:I51" si="8">+H46*F46</f>
        <v>0</v>
      </c>
    </row>
    <row r="47" spans="1:9" x14ac:dyDescent="0.25">
      <c r="A47" s="125"/>
      <c r="B47" s="130" t="s">
        <v>112</v>
      </c>
      <c r="C47" s="131"/>
      <c r="D47" s="25">
        <v>20</v>
      </c>
      <c r="E47" s="25">
        <v>70</v>
      </c>
      <c r="F47" s="26">
        <v>177</v>
      </c>
      <c r="G47" s="41"/>
      <c r="H47" s="11">
        <f t="shared" si="7"/>
        <v>0</v>
      </c>
      <c r="I47" s="11">
        <f t="shared" si="8"/>
        <v>0</v>
      </c>
    </row>
    <row r="48" spans="1:9" x14ac:dyDescent="0.25">
      <c r="A48" s="125"/>
      <c r="B48" s="130" t="s">
        <v>113</v>
      </c>
      <c r="C48" s="131"/>
      <c r="D48" s="25">
        <v>20</v>
      </c>
      <c r="E48" s="25">
        <v>120</v>
      </c>
      <c r="F48" s="26">
        <v>149</v>
      </c>
      <c r="G48" s="41"/>
      <c r="H48" s="11">
        <f t="shared" si="7"/>
        <v>0</v>
      </c>
      <c r="I48" s="11">
        <f t="shared" si="8"/>
        <v>0</v>
      </c>
    </row>
    <row r="49" spans="1:10" x14ac:dyDescent="0.25">
      <c r="A49" s="125"/>
      <c r="B49" s="132" t="s">
        <v>114</v>
      </c>
      <c r="C49" s="132"/>
      <c r="D49" s="25">
        <v>27</v>
      </c>
      <c r="E49" s="25">
        <v>80</v>
      </c>
      <c r="F49" s="26">
        <v>4</v>
      </c>
      <c r="G49" s="41"/>
      <c r="H49" s="11">
        <f t="shared" si="7"/>
        <v>0</v>
      </c>
      <c r="I49" s="11">
        <f t="shared" si="8"/>
        <v>0</v>
      </c>
    </row>
    <row r="50" spans="1:10" x14ac:dyDescent="0.25">
      <c r="A50" s="125"/>
      <c r="B50" s="132" t="s">
        <v>115</v>
      </c>
      <c r="C50" s="132"/>
      <c r="D50" s="25">
        <v>47</v>
      </c>
      <c r="E50" s="25">
        <v>120</v>
      </c>
      <c r="F50" s="26">
        <v>3</v>
      </c>
      <c r="G50" s="41"/>
      <c r="H50" s="11">
        <f t="shared" si="7"/>
        <v>0</v>
      </c>
      <c r="I50" s="11">
        <f t="shared" si="8"/>
        <v>0</v>
      </c>
    </row>
    <row r="51" spans="1:10" x14ac:dyDescent="0.25">
      <c r="A51" s="125"/>
      <c r="B51" s="132" t="s">
        <v>116</v>
      </c>
      <c r="C51" s="132"/>
      <c r="D51" s="25">
        <v>40</v>
      </c>
      <c r="E51" s="25">
        <v>105</v>
      </c>
      <c r="F51" s="26">
        <v>2</v>
      </c>
      <c r="G51" s="41"/>
      <c r="H51" s="11">
        <f t="shared" si="7"/>
        <v>0</v>
      </c>
      <c r="I51" s="11">
        <f t="shared" si="8"/>
        <v>0</v>
      </c>
    </row>
    <row r="52" spans="1:10" x14ac:dyDescent="0.25">
      <c r="A52" s="125"/>
      <c r="B52" s="136" t="s">
        <v>117</v>
      </c>
      <c r="C52" s="136"/>
      <c r="D52" s="28"/>
      <c r="E52" s="28"/>
      <c r="F52" s="18">
        <v>2</v>
      </c>
      <c r="G52" s="41"/>
      <c r="H52" s="109"/>
      <c r="I52" s="5">
        <f t="shared" ref="I52:I58" si="9">+F52*G52</f>
        <v>0</v>
      </c>
    </row>
    <row r="53" spans="1:10" x14ac:dyDescent="0.25">
      <c r="A53" s="125"/>
      <c r="B53" s="117" t="s">
        <v>41</v>
      </c>
      <c r="C53" s="117"/>
      <c r="D53" s="28"/>
      <c r="E53" s="28"/>
      <c r="F53" s="32">
        <v>104.75</v>
      </c>
      <c r="G53" s="41"/>
      <c r="H53" s="110"/>
      <c r="I53" s="5">
        <f t="shared" si="9"/>
        <v>0</v>
      </c>
    </row>
    <row r="54" spans="1:10" x14ac:dyDescent="0.25">
      <c r="A54" s="125"/>
      <c r="B54" s="117" t="s">
        <v>42</v>
      </c>
      <c r="C54" s="117"/>
      <c r="D54" s="28"/>
      <c r="E54" s="28"/>
      <c r="F54" s="32">
        <v>210.5</v>
      </c>
      <c r="G54" s="41"/>
      <c r="H54" s="110"/>
      <c r="I54" s="5">
        <f t="shared" si="9"/>
        <v>0</v>
      </c>
    </row>
    <row r="55" spans="1:10" x14ac:dyDescent="0.25">
      <c r="A55" s="125"/>
      <c r="B55" s="117" t="s">
        <v>43</v>
      </c>
      <c r="C55" s="117"/>
      <c r="D55" s="28"/>
      <c r="E55" s="28"/>
      <c r="F55" s="32">
        <v>4</v>
      </c>
      <c r="G55" s="41"/>
      <c r="H55" s="110"/>
      <c r="I55" s="5">
        <f t="shared" si="9"/>
        <v>0</v>
      </c>
    </row>
    <row r="56" spans="1:10" x14ac:dyDescent="0.25">
      <c r="A56" s="125"/>
      <c r="B56" s="117" t="s">
        <v>44</v>
      </c>
      <c r="C56" s="117"/>
      <c r="D56" s="28"/>
      <c r="E56" s="28"/>
      <c r="F56" s="32">
        <v>0</v>
      </c>
      <c r="G56" s="41"/>
      <c r="H56" s="110"/>
      <c r="I56" s="5">
        <f t="shared" si="9"/>
        <v>0</v>
      </c>
    </row>
    <row r="57" spans="1:10" x14ac:dyDescent="0.25">
      <c r="A57" s="125"/>
      <c r="B57" s="117" t="s">
        <v>45</v>
      </c>
      <c r="C57" s="117"/>
      <c r="D57" s="28"/>
      <c r="E57" s="28"/>
      <c r="F57" s="32">
        <v>0</v>
      </c>
      <c r="G57" s="41"/>
      <c r="H57" s="110"/>
      <c r="I57" s="5">
        <f t="shared" si="9"/>
        <v>0</v>
      </c>
    </row>
    <row r="58" spans="1:10" x14ac:dyDescent="0.25">
      <c r="A58" s="125"/>
      <c r="B58" s="117" t="s">
        <v>46</v>
      </c>
      <c r="C58" s="117"/>
      <c r="D58" s="28"/>
      <c r="E58" s="28"/>
      <c r="F58" s="32">
        <v>0.75</v>
      </c>
      <c r="G58" s="41"/>
      <c r="H58" s="111"/>
      <c r="I58" s="5">
        <f t="shared" si="9"/>
        <v>0</v>
      </c>
    </row>
    <row r="59" spans="1:10" x14ac:dyDescent="0.25">
      <c r="A59" s="126"/>
      <c r="B59" s="121" t="s">
        <v>47</v>
      </c>
      <c r="C59" s="122"/>
      <c r="D59" s="122"/>
      <c r="E59" s="122"/>
      <c r="F59" s="122"/>
      <c r="G59" s="123"/>
      <c r="H59" s="40"/>
      <c r="I59" s="40">
        <f>SUM(I45:I58)</f>
        <v>0</v>
      </c>
    </row>
    <row r="60" spans="1:10" x14ac:dyDescent="0.25">
      <c r="A60" s="29" t="s">
        <v>118</v>
      </c>
      <c r="B60" s="112" t="s">
        <v>271</v>
      </c>
      <c r="C60" s="113"/>
      <c r="D60" s="113"/>
      <c r="E60" s="113"/>
      <c r="F60" s="113"/>
      <c r="G60" s="114"/>
      <c r="H60" s="30"/>
      <c r="I60" s="30">
        <f>+I59+I44+I25</f>
        <v>0</v>
      </c>
      <c r="J60" s="36"/>
    </row>
    <row r="62" spans="1:10" ht="30" x14ac:dyDescent="0.25">
      <c r="A62" s="2" t="s">
        <v>52</v>
      </c>
      <c r="B62" s="44" t="s">
        <v>53</v>
      </c>
    </row>
    <row r="63" spans="1:10" x14ac:dyDescent="0.25">
      <c r="A63" s="4" t="s">
        <v>119</v>
      </c>
      <c r="B63" s="4">
        <v>6</v>
      </c>
    </row>
    <row r="64" spans="1:10" x14ac:dyDescent="0.25">
      <c r="A64" s="4" t="s">
        <v>120</v>
      </c>
      <c r="B64" s="28">
        <v>8</v>
      </c>
    </row>
    <row r="65" spans="1:2" x14ac:dyDescent="0.25">
      <c r="A65" s="118" t="s">
        <v>214</v>
      </c>
      <c r="B65" s="133"/>
    </row>
  </sheetData>
  <mergeCells count="51">
    <mergeCell ref="A17:A25"/>
    <mergeCell ref="B17:C17"/>
    <mergeCell ref="B18:C18"/>
    <mergeCell ref="B19:C19"/>
    <mergeCell ref="B20:C20"/>
    <mergeCell ref="B22:C22"/>
    <mergeCell ref="B23:C23"/>
    <mergeCell ref="B24:C24"/>
    <mergeCell ref="B25:G25"/>
    <mergeCell ref="B21:C21"/>
    <mergeCell ref="A26:A44"/>
    <mergeCell ref="B26:C26"/>
    <mergeCell ref="B38:C38"/>
    <mergeCell ref="B48:C48"/>
    <mergeCell ref="B34:C34"/>
    <mergeCell ref="B35:C35"/>
    <mergeCell ref="A45:A59"/>
    <mergeCell ref="B45:C45"/>
    <mergeCell ref="B49:C49"/>
    <mergeCell ref="B50:C50"/>
    <mergeCell ref="B51:C51"/>
    <mergeCell ref="B52:C52"/>
    <mergeCell ref="B53:C53"/>
    <mergeCell ref="B54:C54"/>
    <mergeCell ref="B55:C55"/>
    <mergeCell ref="B39:C39"/>
    <mergeCell ref="B41:C41"/>
    <mergeCell ref="H18:H24"/>
    <mergeCell ref="H38:H43"/>
    <mergeCell ref="H52:H58"/>
    <mergeCell ref="B36:C36"/>
    <mergeCell ref="B42:C42"/>
    <mergeCell ref="B43:C43"/>
    <mergeCell ref="B44:G44"/>
    <mergeCell ref="B37:C37"/>
    <mergeCell ref="A65:B65"/>
    <mergeCell ref="B60:G60"/>
    <mergeCell ref="B27:C27"/>
    <mergeCell ref="B28:C28"/>
    <mergeCell ref="B29:C29"/>
    <mergeCell ref="B30:C30"/>
    <mergeCell ref="B31:C31"/>
    <mergeCell ref="B32:C32"/>
    <mergeCell ref="B33:C33"/>
    <mergeCell ref="B57:C57"/>
    <mergeCell ref="B58:C58"/>
    <mergeCell ref="B59:G59"/>
    <mergeCell ref="B47:C47"/>
    <mergeCell ref="B56:C56"/>
    <mergeCell ref="B46:C46"/>
    <mergeCell ref="B40:C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47FE-78F2-43AB-8CE1-3B8BFAB5610B}">
  <dimension ref="A1:J56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4.4257812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121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9" x14ac:dyDescent="0.25">
      <c r="A17" s="127" t="s">
        <v>122</v>
      </c>
      <c r="B17" s="116" t="s">
        <v>123</v>
      </c>
      <c r="C17" s="116"/>
      <c r="D17" s="70">
        <v>10.199999999999999</v>
      </c>
      <c r="E17" s="69">
        <v>45</v>
      </c>
      <c r="F17" s="11">
        <v>1043</v>
      </c>
      <c r="G17" s="6"/>
      <c r="H17" s="11">
        <f>+G17*D17</f>
        <v>0</v>
      </c>
      <c r="I17" s="11">
        <f>+H17*F17</f>
        <v>0</v>
      </c>
    </row>
    <row r="18" spans="1:9" x14ac:dyDescent="0.25">
      <c r="A18" s="128"/>
      <c r="B18" s="134" t="s">
        <v>124</v>
      </c>
      <c r="C18" s="135"/>
      <c r="D18" s="70">
        <v>64.599999999999994</v>
      </c>
      <c r="E18" s="69">
        <v>190</v>
      </c>
      <c r="F18" s="11">
        <v>91</v>
      </c>
      <c r="G18" s="6"/>
      <c r="H18" s="11">
        <f t="shared" ref="H18:H19" si="3">+G18*D18</f>
        <v>0</v>
      </c>
      <c r="I18" s="11">
        <f t="shared" ref="I18:I19" si="4">+H18*F18</f>
        <v>0</v>
      </c>
    </row>
    <row r="19" spans="1:9" x14ac:dyDescent="0.25">
      <c r="A19" s="128"/>
      <c r="B19" s="134" t="s">
        <v>125</v>
      </c>
      <c r="C19" s="135"/>
      <c r="D19" s="70">
        <v>4</v>
      </c>
      <c r="E19" s="69">
        <v>25</v>
      </c>
      <c r="F19" s="11">
        <v>170</v>
      </c>
      <c r="G19" s="6"/>
      <c r="H19" s="11">
        <f t="shared" si="3"/>
        <v>0</v>
      </c>
      <c r="I19" s="11">
        <f t="shared" si="4"/>
        <v>0</v>
      </c>
    </row>
    <row r="20" spans="1:9" x14ac:dyDescent="0.25">
      <c r="A20" s="128"/>
      <c r="B20" s="117" t="s">
        <v>41</v>
      </c>
      <c r="C20" s="117"/>
      <c r="D20" s="34"/>
      <c r="E20" s="5"/>
      <c r="F20" s="5">
        <v>46.25</v>
      </c>
      <c r="G20" s="6"/>
      <c r="H20" s="109"/>
      <c r="I20" s="5">
        <f>+G20*F20</f>
        <v>0</v>
      </c>
    </row>
    <row r="21" spans="1:9" x14ac:dyDescent="0.25">
      <c r="A21" s="128"/>
      <c r="B21" s="117" t="s">
        <v>42</v>
      </c>
      <c r="C21" s="117"/>
      <c r="D21" s="34"/>
      <c r="E21" s="5"/>
      <c r="F21" s="5">
        <v>94.5</v>
      </c>
      <c r="G21" s="6"/>
      <c r="H21" s="110"/>
      <c r="I21" s="5">
        <f t="shared" ref="I21:I25" si="5">+G21*F21</f>
        <v>0</v>
      </c>
    </row>
    <row r="22" spans="1:9" x14ac:dyDescent="0.25">
      <c r="A22" s="128"/>
      <c r="B22" s="118" t="s">
        <v>43</v>
      </c>
      <c r="C22" s="119"/>
      <c r="D22" s="34"/>
      <c r="E22" s="5"/>
      <c r="F22" s="5">
        <v>1.5</v>
      </c>
      <c r="G22" s="6"/>
      <c r="H22" s="110"/>
      <c r="I22" s="5">
        <f t="shared" si="5"/>
        <v>0</v>
      </c>
    </row>
    <row r="23" spans="1:9" x14ac:dyDescent="0.25">
      <c r="A23" s="128"/>
      <c r="B23" s="117" t="s">
        <v>44</v>
      </c>
      <c r="C23" s="117"/>
      <c r="D23" s="34"/>
      <c r="E23" s="5"/>
      <c r="F23" s="5">
        <v>25.5</v>
      </c>
      <c r="G23" s="6"/>
      <c r="H23" s="110"/>
      <c r="I23" s="5">
        <f t="shared" si="5"/>
        <v>0</v>
      </c>
    </row>
    <row r="24" spans="1:9" x14ac:dyDescent="0.25">
      <c r="A24" s="128"/>
      <c r="B24" s="117" t="s">
        <v>45</v>
      </c>
      <c r="C24" s="117"/>
      <c r="D24" s="5"/>
      <c r="E24" s="5"/>
      <c r="F24" s="5">
        <v>22.5</v>
      </c>
      <c r="G24" s="6"/>
      <c r="H24" s="110"/>
      <c r="I24" s="5">
        <f t="shared" si="5"/>
        <v>0</v>
      </c>
    </row>
    <row r="25" spans="1:9" x14ac:dyDescent="0.25">
      <c r="A25" s="128"/>
      <c r="B25" s="117" t="s">
        <v>46</v>
      </c>
      <c r="C25" s="117"/>
      <c r="D25" s="5"/>
      <c r="E25" s="5"/>
      <c r="F25" s="5">
        <v>1.75</v>
      </c>
      <c r="G25" s="6"/>
      <c r="H25" s="111"/>
      <c r="I25" s="5">
        <f t="shared" si="5"/>
        <v>0</v>
      </c>
    </row>
    <row r="26" spans="1:9" x14ac:dyDescent="0.25">
      <c r="A26" s="129"/>
      <c r="B26" s="137" t="s">
        <v>47</v>
      </c>
      <c r="C26" s="137"/>
      <c r="D26" s="137"/>
      <c r="E26" s="137"/>
      <c r="F26" s="137"/>
      <c r="G26" s="137"/>
      <c r="H26" s="30"/>
      <c r="I26" s="30">
        <f>SUM(I17:I25)</f>
        <v>0</v>
      </c>
    </row>
    <row r="27" spans="1:9" x14ac:dyDescent="0.25">
      <c r="A27" s="128" t="s">
        <v>126</v>
      </c>
      <c r="B27" s="134" t="s">
        <v>127</v>
      </c>
      <c r="C27" s="135"/>
      <c r="D27" s="70">
        <v>18.600000000000001</v>
      </c>
      <c r="E27" s="69">
        <v>70</v>
      </c>
      <c r="F27" s="11">
        <v>1483</v>
      </c>
      <c r="G27" s="6"/>
      <c r="H27" s="11">
        <f t="shared" ref="H27:H29" si="6">+G27*D27</f>
        <v>0</v>
      </c>
      <c r="I27" s="11">
        <f t="shared" ref="I27:I29" si="7">+H27*F27</f>
        <v>0</v>
      </c>
    </row>
    <row r="28" spans="1:9" x14ac:dyDescent="0.25">
      <c r="A28" s="128"/>
      <c r="B28" s="134" t="s">
        <v>128</v>
      </c>
      <c r="C28" s="135"/>
      <c r="D28" s="70">
        <v>20.8</v>
      </c>
      <c r="E28" s="69">
        <v>90</v>
      </c>
      <c r="F28" s="11">
        <v>176</v>
      </c>
      <c r="G28" s="6"/>
      <c r="H28" s="11">
        <f t="shared" si="6"/>
        <v>0</v>
      </c>
      <c r="I28" s="11">
        <f t="shared" si="7"/>
        <v>0</v>
      </c>
    </row>
    <row r="29" spans="1:9" x14ac:dyDescent="0.25">
      <c r="A29" s="128"/>
      <c r="B29" s="134" t="s">
        <v>129</v>
      </c>
      <c r="C29" s="135"/>
      <c r="D29" s="70">
        <v>18</v>
      </c>
      <c r="E29" s="69">
        <v>70</v>
      </c>
      <c r="F29" s="11">
        <v>8</v>
      </c>
      <c r="G29" s="6"/>
      <c r="H29" s="11">
        <f t="shared" si="6"/>
        <v>0</v>
      </c>
      <c r="I29" s="11">
        <f t="shared" si="7"/>
        <v>0</v>
      </c>
    </row>
    <row r="30" spans="1:9" x14ac:dyDescent="0.25">
      <c r="A30" s="128"/>
      <c r="B30" s="117" t="s">
        <v>41</v>
      </c>
      <c r="C30" s="117"/>
      <c r="D30" s="34"/>
      <c r="E30" s="5"/>
      <c r="F30" s="5">
        <v>44.25</v>
      </c>
      <c r="G30" s="6"/>
      <c r="H30" s="109"/>
      <c r="I30" s="5">
        <f t="shared" ref="I30:I35" si="8">+G30*F30</f>
        <v>0</v>
      </c>
    </row>
    <row r="31" spans="1:9" x14ac:dyDescent="0.25">
      <c r="A31" s="128"/>
      <c r="B31" s="117" t="s">
        <v>42</v>
      </c>
      <c r="C31" s="117"/>
      <c r="D31" s="5"/>
      <c r="E31" s="5"/>
      <c r="F31" s="5">
        <v>164</v>
      </c>
      <c r="G31" s="6"/>
      <c r="H31" s="110"/>
      <c r="I31" s="5">
        <f t="shared" si="8"/>
        <v>0</v>
      </c>
    </row>
    <row r="32" spans="1:9" x14ac:dyDescent="0.25">
      <c r="A32" s="128"/>
      <c r="B32" s="118" t="s">
        <v>43</v>
      </c>
      <c r="C32" s="119"/>
      <c r="D32" s="5"/>
      <c r="E32" s="5"/>
      <c r="F32" s="5">
        <v>1</v>
      </c>
      <c r="G32" s="6"/>
      <c r="H32" s="110"/>
      <c r="I32" s="5">
        <f t="shared" si="8"/>
        <v>0</v>
      </c>
    </row>
    <row r="33" spans="1:10" x14ac:dyDescent="0.25">
      <c r="A33" s="128"/>
      <c r="B33" s="117" t="s">
        <v>44</v>
      </c>
      <c r="C33" s="117"/>
      <c r="D33" s="5"/>
      <c r="E33" s="5"/>
      <c r="F33" s="5">
        <v>3</v>
      </c>
      <c r="G33" s="6"/>
      <c r="H33" s="110"/>
      <c r="I33" s="5">
        <f t="shared" si="8"/>
        <v>0</v>
      </c>
    </row>
    <row r="34" spans="1:10" x14ac:dyDescent="0.25">
      <c r="A34" s="128"/>
      <c r="B34" s="117" t="s">
        <v>45</v>
      </c>
      <c r="C34" s="117"/>
      <c r="D34" s="5"/>
      <c r="E34" s="5"/>
      <c r="F34" s="5">
        <v>64.75</v>
      </c>
      <c r="G34" s="6"/>
      <c r="H34" s="110"/>
      <c r="I34" s="5">
        <f t="shared" si="8"/>
        <v>0</v>
      </c>
    </row>
    <row r="35" spans="1:10" x14ac:dyDescent="0.25">
      <c r="A35" s="128"/>
      <c r="B35" s="117" t="s">
        <v>46</v>
      </c>
      <c r="C35" s="117"/>
      <c r="D35" s="5"/>
      <c r="E35" s="5"/>
      <c r="F35" s="5">
        <v>5.25</v>
      </c>
      <c r="G35" s="6"/>
      <c r="H35" s="111"/>
      <c r="I35" s="5">
        <f t="shared" si="8"/>
        <v>0</v>
      </c>
    </row>
    <row r="36" spans="1:10" x14ac:dyDescent="0.25">
      <c r="A36" s="129"/>
      <c r="B36" s="137" t="s">
        <v>47</v>
      </c>
      <c r="C36" s="137"/>
      <c r="D36" s="137"/>
      <c r="E36" s="137"/>
      <c r="F36" s="137"/>
      <c r="G36" s="137"/>
      <c r="H36" s="30"/>
      <c r="I36" s="43">
        <f>SUM(I27:I35)</f>
        <v>0</v>
      </c>
    </row>
    <row r="37" spans="1:10" x14ac:dyDescent="0.25">
      <c r="A37" s="124" t="s">
        <v>275</v>
      </c>
      <c r="B37" s="132" t="s">
        <v>130</v>
      </c>
      <c r="C37" s="132"/>
      <c r="D37" s="25">
        <v>13</v>
      </c>
      <c r="E37" s="25">
        <v>50</v>
      </c>
      <c r="F37" s="26">
        <v>300</v>
      </c>
      <c r="G37" s="41"/>
      <c r="H37" s="11">
        <f t="shared" ref="H37:H38" si="9">+G37*D37</f>
        <v>0</v>
      </c>
      <c r="I37" s="11">
        <f t="shared" ref="I37:I38" si="10">+H37*F37</f>
        <v>0</v>
      </c>
    </row>
    <row r="38" spans="1:10" x14ac:dyDescent="0.25">
      <c r="A38" s="125"/>
      <c r="B38" s="130" t="s">
        <v>131</v>
      </c>
      <c r="C38" s="131"/>
      <c r="D38" s="25">
        <v>16</v>
      </c>
      <c r="E38" s="25">
        <v>55</v>
      </c>
      <c r="F38" s="26">
        <v>259</v>
      </c>
      <c r="G38" s="41"/>
      <c r="H38" s="11">
        <f t="shared" si="9"/>
        <v>0</v>
      </c>
      <c r="I38" s="11">
        <f t="shared" si="10"/>
        <v>0</v>
      </c>
    </row>
    <row r="39" spans="1:10" x14ac:dyDescent="0.25">
      <c r="A39" s="125"/>
      <c r="B39" s="117" t="s">
        <v>41</v>
      </c>
      <c r="C39" s="117"/>
      <c r="D39" s="24"/>
      <c r="E39" s="24"/>
      <c r="F39" s="32">
        <v>26.75</v>
      </c>
      <c r="G39" s="41"/>
      <c r="H39" s="109"/>
      <c r="I39" s="5">
        <f t="shared" ref="I39:I44" si="11">+G39*F39</f>
        <v>0</v>
      </c>
    </row>
    <row r="40" spans="1:10" x14ac:dyDescent="0.25">
      <c r="A40" s="125"/>
      <c r="B40" s="117" t="s">
        <v>42</v>
      </c>
      <c r="C40" s="117"/>
      <c r="D40" s="24"/>
      <c r="E40" s="24"/>
      <c r="F40" s="32">
        <v>199</v>
      </c>
      <c r="G40" s="41"/>
      <c r="H40" s="110"/>
      <c r="I40" s="5">
        <f t="shared" si="11"/>
        <v>0</v>
      </c>
    </row>
    <row r="41" spans="1:10" x14ac:dyDescent="0.25">
      <c r="A41" s="125"/>
      <c r="B41" s="117" t="s">
        <v>43</v>
      </c>
      <c r="C41" s="117"/>
      <c r="D41" s="24"/>
      <c r="E41" s="24"/>
      <c r="F41" s="32">
        <v>3.75</v>
      </c>
      <c r="G41" s="41"/>
      <c r="H41" s="110"/>
      <c r="I41" s="5">
        <f t="shared" si="11"/>
        <v>0</v>
      </c>
    </row>
    <row r="42" spans="1:10" x14ac:dyDescent="0.25">
      <c r="A42" s="125"/>
      <c r="B42" s="117" t="s">
        <v>44</v>
      </c>
      <c r="C42" s="117"/>
      <c r="D42" s="24"/>
      <c r="E42" s="24"/>
      <c r="F42" s="32"/>
      <c r="G42" s="41"/>
      <c r="H42" s="110"/>
      <c r="I42" s="5">
        <f t="shared" si="11"/>
        <v>0</v>
      </c>
    </row>
    <row r="43" spans="1:10" x14ac:dyDescent="0.25">
      <c r="A43" s="125"/>
      <c r="B43" s="117" t="s">
        <v>45</v>
      </c>
      <c r="C43" s="117"/>
      <c r="D43" s="24"/>
      <c r="E43" s="24"/>
      <c r="F43" s="32"/>
      <c r="G43" s="41"/>
      <c r="H43" s="110"/>
      <c r="I43" s="5">
        <f t="shared" si="11"/>
        <v>0</v>
      </c>
    </row>
    <row r="44" spans="1:10" x14ac:dyDescent="0.25">
      <c r="A44" s="125"/>
      <c r="B44" s="117" t="s">
        <v>46</v>
      </c>
      <c r="C44" s="117"/>
      <c r="D44" s="24"/>
      <c r="E44" s="24"/>
      <c r="F44" s="32"/>
      <c r="G44" s="41"/>
      <c r="H44" s="111"/>
      <c r="I44" s="5">
        <f t="shared" si="11"/>
        <v>0</v>
      </c>
    </row>
    <row r="45" spans="1:10" x14ac:dyDescent="0.25">
      <c r="A45" s="126"/>
      <c r="B45" s="112" t="s">
        <v>47</v>
      </c>
      <c r="C45" s="113"/>
      <c r="D45" s="113"/>
      <c r="E45" s="113"/>
      <c r="F45" s="113"/>
      <c r="G45" s="114"/>
      <c r="H45" s="30"/>
      <c r="I45" s="30">
        <f>SUM(I37:I44)</f>
        <v>0</v>
      </c>
    </row>
    <row r="46" spans="1:10" x14ac:dyDescent="0.25">
      <c r="A46" s="29" t="s">
        <v>132</v>
      </c>
      <c r="B46" s="112" t="s">
        <v>271</v>
      </c>
      <c r="C46" s="113"/>
      <c r="D46" s="113"/>
      <c r="E46" s="113"/>
      <c r="F46" s="113"/>
      <c r="G46" s="114"/>
      <c r="H46" s="30"/>
      <c r="I46" s="30">
        <f>+I45+I36+I26</f>
        <v>0</v>
      </c>
      <c r="J46" s="36"/>
    </row>
    <row r="48" spans="1:10" ht="30" x14ac:dyDescent="0.25">
      <c r="A48" s="45" t="s">
        <v>180</v>
      </c>
      <c r="B48" s="46" t="s">
        <v>181</v>
      </c>
      <c r="C48" s="46" t="s">
        <v>188</v>
      </c>
      <c r="D48" s="2" t="s">
        <v>183</v>
      </c>
      <c r="E48" s="46" t="s">
        <v>184</v>
      </c>
    </row>
    <row r="49" spans="1:5" x14ac:dyDescent="0.25">
      <c r="A49" s="4" t="s">
        <v>189</v>
      </c>
      <c r="B49" s="4" t="s">
        <v>190</v>
      </c>
      <c r="C49" s="5">
        <v>132</v>
      </c>
      <c r="D49" s="6"/>
      <c r="E49" s="5">
        <f>+C49*D49</f>
        <v>0</v>
      </c>
    </row>
    <row r="50" spans="1:5" x14ac:dyDescent="0.25">
      <c r="A50" s="4" t="s">
        <v>191</v>
      </c>
      <c r="B50" s="4" t="s">
        <v>192</v>
      </c>
      <c r="C50" s="5">
        <v>0</v>
      </c>
      <c r="D50" s="6"/>
      <c r="E50" s="5">
        <f t="shared" ref="E50:E51" si="12">+C50*D50</f>
        <v>0</v>
      </c>
    </row>
    <row r="51" spans="1:5" x14ac:dyDescent="0.25">
      <c r="A51" s="4" t="s">
        <v>193</v>
      </c>
      <c r="B51" s="4" t="s">
        <v>194</v>
      </c>
      <c r="C51" s="5">
        <v>0</v>
      </c>
      <c r="D51" s="6"/>
      <c r="E51" s="5">
        <f t="shared" si="12"/>
        <v>0</v>
      </c>
    </row>
    <row r="52" spans="1:5" x14ac:dyDescent="0.25">
      <c r="A52" s="72" t="s">
        <v>279</v>
      </c>
      <c r="C52" s="3"/>
      <c r="D52" s="3"/>
      <c r="E52" s="3"/>
    </row>
    <row r="54" spans="1:5" ht="30" x14ac:dyDescent="0.25">
      <c r="A54" s="2" t="s">
        <v>52</v>
      </c>
      <c r="B54" s="44" t="s">
        <v>53</v>
      </c>
    </row>
    <row r="55" spans="1:5" x14ac:dyDescent="0.25">
      <c r="A55" s="4" t="s">
        <v>133</v>
      </c>
      <c r="B55" s="4">
        <v>6</v>
      </c>
    </row>
    <row r="56" spans="1:5" x14ac:dyDescent="0.25">
      <c r="A56" s="4" t="s">
        <v>134</v>
      </c>
      <c r="B56" s="28">
        <v>6</v>
      </c>
    </row>
  </sheetData>
  <mergeCells count="36">
    <mergeCell ref="H20:H25"/>
    <mergeCell ref="H30:H35"/>
    <mergeCell ref="H39:H44"/>
    <mergeCell ref="A17:A26"/>
    <mergeCell ref="B17:C17"/>
    <mergeCell ref="B20:C20"/>
    <mergeCell ref="B21:C21"/>
    <mergeCell ref="B22:C22"/>
    <mergeCell ref="B23:C23"/>
    <mergeCell ref="B24:C24"/>
    <mergeCell ref="B25:C25"/>
    <mergeCell ref="B26:G26"/>
    <mergeCell ref="B18:C18"/>
    <mergeCell ref="B19:C19"/>
    <mergeCell ref="A37:A45"/>
    <mergeCell ref="B37:C37"/>
    <mergeCell ref="A27:A36"/>
    <mergeCell ref="B39:C39"/>
    <mergeCell ref="B40:C40"/>
    <mergeCell ref="B41:C41"/>
    <mergeCell ref="B33:C33"/>
    <mergeCell ref="B34:C34"/>
    <mergeCell ref="B35:C35"/>
    <mergeCell ref="B38:C38"/>
    <mergeCell ref="B27:C27"/>
    <mergeCell ref="B28:C28"/>
    <mergeCell ref="B29:C29"/>
    <mergeCell ref="B30:C30"/>
    <mergeCell ref="B31:C31"/>
    <mergeCell ref="B32:C32"/>
    <mergeCell ref="B46:G46"/>
    <mergeCell ref="B36:G36"/>
    <mergeCell ref="B42:C42"/>
    <mergeCell ref="B43:C43"/>
    <mergeCell ref="B44:C44"/>
    <mergeCell ref="B45:G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9C5B-B1ED-48BD-90A6-DBA30A93E005}">
  <dimension ref="A1:J70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4.2851562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135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9" x14ac:dyDescent="0.25">
      <c r="A17" s="127" t="s">
        <v>136</v>
      </c>
      <c r="B17" s="132" t="s">
        <v>137</v>
      </c>
      <c r="C17" s="132"/>
      <c r="D17" s="69">
        <v>28</v>
      </c>
      <c r="E17" s="69">
        <v>90</v>
      </c>
      <c r="F17" s="11">
        <v>756</v>
      </c>
      <c r="G17" s="6"/>
      <c r="H17" s="11">
        <f>+G17*D17</f>
        <v>0</v>
      </c>
      <c r="I17" s="11">
        <f>+H17*F17</f>
        <v>0</v>
      </c>
    </row>
    <row r="18" spans="1:9" x14ac:dyDescent="0.25">
      <c r="A18" s="128"/>
      <c r="B18" s="130" t="s">
        <v>138</v>
      </c>
      <c r="C18" s="131"/>
      <c r="D18" s="69">
        <v>48</v>
      </c>
      <c r="E18" s="69">
        <v>120</v>
      </c>
      <c r="F18" s="11">
        <v>210</v>
      </c>
      <c r="G18" s="6"/>
      <c r="H18" s="11">
        <f t="shared" ref="H18:H19" si="3">+G18*D18</f>
        <v>0</v>
      </c>
      <c r="I18" s="11">
        <f t="shared" ref="I18:I19" si="4">+H18*F18</f>
        <v>0</v>
      </c>
    </row>
    <row r="19" spans="1:9" x14ac:dyDescent="0.25">
      <c r="A19" s="128"/>
      <c r="B19" s="130" t="s">
        <v>139</v>
      </c>
      <c r="C19" s="131"/>
      <c r="D19" s="69">
        <v>40</v>
      </c>
      <c r="E19" s="69">
        <v>100</v>
      </c>
      <c r="F19" s="11">
        <v>188</v>
      </c>
      <c r="G19" s="6"/>
      <c r="H19" s="11">
        <f t="shared" si="3"/>
        <v>0</v>
      </c>
      <c r="I19" s="11">
        <f t="shared" si="4"/>
        <v>0</v>
      </c>
    </row>
    <row r="20" spans="1:9" x14ac:dyDescent="0.25">
      <c r="A20" s="128"/>
      <c r="B20" s="117" t="s">
        <v>41</v>
      </c>
      <c r="C20" s="117"/>
      <c r="D20" s="5"/>
      <c r="E20" s="5"/>
      <c r="F20" s="5">
        <v>56.75</v>
      </c>
      <c r="G20" s="6"/>
      <c r="H20" s="109"/>
      <c r="I20" s="5">
        <f>+G20*F20</f>
        <v>0</v>
      </c>
    </row>
    <row r="21" spans="1:9" x14ac:dyDescent="0.25">
      <c r="A21" s="128"/>
      <c r="B21" s="117" t="s">
        <v>42</v>
      </c>
      <c r="C21" s="117"/>
      <c r="D21" s="5"/>
      <c r="E21" s="5"/>
      <c r="F21" s="5">
        <v>278.75</v>
      </c>
      <c r="G21" s="6"/>
      <c r="H21" s="110"/>
      <c r="I21" s="5">
        <f t="shared" ref="I21:I25" si="5">+G21*F21</f>
        <v>0</v>
      </c>
    </row>
    <row r="22" spans="1:9" x14ac:dyDescent="0.25">
      <c r="A22" s="128"/>
      <c r="B22" s="118" t="s">
        <v>43</v>
      </c>
      <c r="C22" s="119"/>
      <c r="D22" s="5"/>
      <c r="E22" s="5"/>
      <c r="F22" s="5">
        <v>6.75</v>
      </c>
      <c r="G22" s="6"/>
      <c r="H22" s="110"/>
      <c r="I22" s="5">
        <f t="shared" si="5"/>
        <v>0</v>
      </c>
    </row>
    <row r="23" spans="1:9" x14ac:dyDescent="0.25">
      <c r="A23" s="128"/>
      <c r="B23" s="117" t="s">
        <v>44</v>
      </c>
      <c r="C23" s="117"/>
      <c r="D23" s="5"/>
      <c r="E23" s="5"/>
      <c r="F23" s="5">
        <v>1.25</v>
      </c>
      <c r="G23" s="6"/>
      <c r="H23" s="110"/>
      <c r="I23" s="5">
        <f t="shared" si="5"/>
        <v>0</v>
      </c>
    </row>
    <row r="24" spans="1:9" x14ac:dyDescent="0.25">
      <c r="A24" s="128"/>
      <c r="B24" s="117" t="s">
        <v>45</v>
      </c>
      <c r="C24" s="117"/>
      <c r="D24" s="5"/>
      <c r="E24" s="5"/>
      <c r="F24" s="5">
        <v>37.5</v>
      </c>
      <c r="G24" s="6"/>
      <c r="H24" s="110"/>
      <c r="I24" s="5">
        <f t="shared" si="5"/>
        <v>0</v>
      </c>
    </row>
    <row r="25" spans="1:9" x14ac:dyDescent="0.25">
      <c r="A25" s="128"/>
      <c r="B25" s="117" t="s">
        <v>46</v>
      </c>
      <c r="C25" s="117"/>
      <c r="D25" s="5"/>
      <c r="E25" s="5"/>
      <c r="F25" s="5">
        <v>109.5</v>
      </c>
      <c r="G25" s="6"/>
      <c r="H25" s="111"/>
      <c r="I25" s="5">
        <f t="shared" si="5"/>
        <v>0</v>
      </c>
    </row>
    <row r="26" spans="1:9" x14ac:dyDescent="0.25">
      <c r="A26" s="129"/>
      <c r="B26" s="120" t="s">
        <v>47</v>
      </c>
      <c r="C26" s="120"/>
      <c r="D26" s="120"/>
      <c r="E26" s="120"/>
      <c r="F26" s="120"/>
      <c r="G26" s="120"/>
      <c r="H26" s="40"/>
      <c r="I26" s="40">
        <f>SUM(I17:I25)</f>
        <v>0</v>
      </c>
    </row>
    <row r="27" spans="1:9" x14ac:dyDescent="0.25">
      <c r="A27" s="124" t="s">
        <v>276</v>
      </c>
      <c r="B27" s="116" t="s">
        <v>140</v>
      </c>
      <c r="C27" s="116"/>
      <c r="D27" s="69">
        <v>27.6</v>
      </c>
      <c r="E27" s="69">
        <v>60</v>
      </c>
      <c r="F27" s="11">
        <v>152</v>
      </c>
      <c r="G27" s="6"/>
      <c r="H27" s="11">
        <f t="shared" ref="H27:H30" si="6">+G27*D27</f>
        <v>0</v>
      </c>
      <c r="I27" s="11">
        <f t="shared" ref="I27:I30" si="7">+H27*F27</f>
        <v>0</v>
      </c>
    </row>
    <row r="28" spans="1:9" x14ac:dyDescent="0.25">
      <c r="A28" s="125"/>
      <c r="B28" s="134" t="s">
        <v>141</v>
      </c>
      <c r="C28" s="135"/>
      <c r="D28" s="69">
        <v>30.6</v>
      </c>
      <c r="E28" s="69">
        <v>70</v>
      </c>
      <c r="F28" s="11">
        <v>151</v>
      </c>
      <c r="G28" s="6"/>
      <c r="H28" s="11">
        <f t="shared" si="6"/>
        <v>0</v>
      </c>
      <c r="I28" s="11">
        <f t="shared" si="7"/>
        <v>0</v>
      </c>
    </row>
    <row r="29" spans="1:9" x14ac:dyDescent="0.25">
      <c r="A29" s="125"/>
      <c r="B29" s="134" t="s">
        <v>142</v>
      </c>
      <c r="C29" s="135"/>
      <c r="D29" s="69">
        <v>13.6</v>
      </c>
      <c r="E29" s="69">
        <v>35</v>
      </c>
      <c r="F29" s="11">
        <v>20</v>
      </c>
      <c r="G29" s="6"/>
      <c r="H29" s="11">
        <f t="shared" si="6"/>
        <v>0</v>
      </c>
      <c r="I29" s="11">
        <f t="shared" si="7"/>
        <v>0</v>
      </c>
    </row>
    <row r="30" spans="1:9" x14ac:dyDescent="0.25">
      <c r="A30" s="125"/>
      <c r="B30" s="134" t="s">
        <v>143</v>
      </c>
      <c r="C30" s="135"/>
      <c r="D30" s="69">
        <v>24</v>
      </c>
      <c r="E30" s="69">
        <v>70</v>
      </c>
      <c r="F30" s="11">
        <v>10</v>
      </c>
      <c r="G30" s="6"/>
      <c r="H30" s="11">
        <f t="shared" si="6"/>
        <v>0</v>
      </c>
      <c r="I30" s="11">
        <f t="shared" si="7"/>
        <v>0</v>
      </c>
    </row>
    <row r="31" spans="1:9" x14ac:dyDescent="0.25">
      <c r="A31" s="125"/>
      <c r="B31" s="117" t="s">
        <v>41</v>
      </c>
      <c r="C31" s="117"/>
      <c r="D31" s="5"/>
      <c r="E31" s="5"/>
      <c r="F31" s="5">
        <v>12</v>
      </c>
      <c r="G31" s="6"/>
      <c r="H31" s="109"/>
      <c r="I31" s="5">
        <f t="shared" ref="I31:I36" si="8">+G31*F31</f>
        <v>0</v>
      </c>
    </row>
    <row r="32" spans="1:9" x14ac:dyDescent="0.25">
      <c r="A32" s="125"/>
      <c r="B32" s="117" t="s">
        <v>42</v>
      </c>
      <c r="C32" s="117"/>
      <c r="D32" s="5"/>
      <c r="E32" s="5"/>
      <c r="F32" s="5">
        <v>5.5</v>
      </c>
      <c r="G32" s="6"/>
      <c r="H32" s="110"/>
      <c r="I32" s="5">
        <f t="shared" si="8"/>
        <v>0</v>
      </c>
    </row>
    <row r="33" spans="1:9" x14ac:dyDescent="0.25">
      <c r="A33" s="125"/>
      <c r="B33" s="118" t="s">
        <v>43</v>
      </c>
      <c r="C33" s="119"/>
      <c r="D33" s="5"/>
      <c r="E33" s="5"/>
      <c r="F33" s="5">
        <v>8</v>
      </c>
      <c r="G33" s="6"/>
      <c r="H33" s="110"/>
      <c r="I33" s="5">
        <f t="shared" si="8"/>
        <v>0</v>
      </c>
    </row>
    <row r="34" spans="1:9" x14ac:dyDescent="0.25">
      <c r="A34" s="125"/>
      <c r="B34" s="117" t="s">
        <v>44</v>
      </c>
      <c r="C34" s="117"/>
      <c r="D34" s="5"/>
      <c r="E34" s="5"/>
      <c r="F34" s="5">
        <v>0</v>
      </c>
      <c r="G34" s="6"/>
      <c r="H34" s="110"/>
      <c r="I34" s="5">
        <f t="shared" si="8"/>
        <v>0</v>
      </c>
    </row>
    <row r="35" spans="1:9" x14ac:dyDescent="0.25">
      <c r="A35" s="125"/>
      <c r="B35" s="117" t="s">
        <v>45</v>
      </c>
      <c r="C35" s="117"/>
      <c r="D35" s="5"/>
      <c r="E35" s="5"/>
      <c r="F35" s="5">
        <v>0</v>
      </c>
      <c r="G35" s="6"/>
      <c r="H35" s="110"/>
      <c r="I35" s="5">
        <f t="shared" si="8"/>
        <v>0</v>
      </c>
    </row>
    <row r="36" spans="1:9" x14ac:dyDescent="0.25">
      <c r="A36" s="125"/>
      <c r="B36" s="117" t="s">
        <v>46</v>
      </c>
      <c r="C36" s="117"/>
      <c r="D36" s="5"/>
      <c r="E36" s="5"/>
      <c r="F36" s="5">
        <v>0</v>
      </c>
      <c r="G36" s="6"/>
      <c r="H36" s="111"/>
      <c r="I36" s="5">
        <f t="shared" si="8"/>
        <v>0</v>
      </c>
    </row>
    <row r="37" spans="1:9" x14ac:dyDescent="0.25">
      <c r="A37" s="126"/>
      <c r="B37" s="120" t="s">
        <v>47</v>
      </c>
      <c r="C37" s="120"/>
      <c r="D37" s="120"/>
      <c r="E37" s="120"/>
      <c r="F37" s="120"/>
      <c r="G37" s="120"/>
      <c r="H37" s="42"/>
      <c r="I37" s="42">
        <f>SUM(I27:I36)</f>
        <v>0</v>
      </c>
    </row>
    <row r="38" spans="1:9" x14ac:dyDescent="0.25">
      <c r="A38" s="127" t="s">
        <v>144</v>
      </c>
      <c r="B38" s="116" t="s">
        <v>145</v>
      </c>
      <c r="C38" s="116"/>
      <c r="D38" s="25">
        <v>6</v>
      </c>
      <c r="E38" s="25">
        <v>30</v>
      </c>
      <c r="F38" s="26">
        <v>504</v>
      </c>
      <c r="G38" s="41"/>
      <c r="H38" s="11">
        <f t="shared" ref="H38:H40" si="9">+G38*D38</f>
        <v>0</v>
      </c>
      <c r="I38" s="11">
        <f t="shared" ref="I38:I40" si="10">+H38*F38</f>
        <v>0</v>
      </c>
    </row>
    <row r="39" spans="1:9" x14ac:dyDescent="0.25">
      <c r="A39" s="128"/>
      <c r="B39" s="116" t="s">
        <v>146</v>
      </c>
      <c r="C39" s="116"/>
      <c r="D39" s="25">
        <v>16</v>
      </c>
      <c r="E39" s="25">
        <v>55</v>
      </c>
      <c r="F39" s="26">
        <v>258</v>
      </c>
      <c r="G39" s="41"/>
      <c r="H39" s="11">
        <f t="shared" si="9"/>
        <v>0</v>
      </c>
      <c r="I39" s="11">
        <f t="shared" si="10"/>
        <v>0</v>
      </c>
    </row>
    <row r="40" spans="1:9" x14ac:dyDescent="0.25">
      <c r="A40" s="128"/>
      <c r="B40" s="116" t="s">
        <v>147</v>
      </c>
      <c r="C40" s="116"/>
      <c r="D40" s="25">
        <v>36</v>
      </c>
      <c r="E40" s="25">
        <v>90</v>
      </c>
      <c r="F40" s="26">
        <v>178</v>
      </c>
      <c r="G40" s="41"/>
      <c r="H40" s="11">
        <f t="shared" si="9"/>
        <v>0</v>
      </c>
      <c r="I40" s="11">
        <f t="shared" si="10"/>
        <v>0</v>
      </c>
    </row>
    <row r="41" spans="1:9" x14ac:dyDescent="0.25">
      <c r="A41" s="128"/>
      <c r="B41" s="117" t="s">
        <v>41</v>
      </c>
      <c r="C41" s="117"/>
      <c r="D41" s="24"/>
      <c r="E41" s="24"/>
      <c r="F41" s="27">
        <v>38</v>
      </c>
      <c r="G41" s="41"/>
      <c r="H41" s="109"/>
      <c r="I41" s="5">
        <f t="shared" ref="I41:I46" si="11">+G41*F41</f>
        <v>0</v>
      </c>
    </row>
    <row r="42" spans="1:9" x14ac:dyDescent="0.25">
      <c r="A42" s="128"/>
      <c r="B42" s="117" t="s">
        <v>42</v>
      </c>
      <c r="C42" s="117"/>
      <c r="D42" s="24"/>
      <c r="E42" s="24"/>
      <c r="F42" s="27">
        <v>87.5</v>
      </c>
      <c r="G42" s="41"/>
      <c r="H42" s="110"/>
      <c r="I42" s="5">
        <f t="shared" si="11"/>
        <v>0</v>
      </c>
    </row>
    <row r="43" spans="1:9" x14ac:dyDescent="0.25">
      <c r="A43" s="128"/>
      <c r="B43" s="117" t="s">
        <v>43</v>
      </c>
      <c r="C43" s="117"/>
      <c r="D43" s="24"/>
      <c r="E43" s="24"/>
      <c r="F43" s="27">
        <v>3</v>
      </c>
      <c r="G43" s="41"/>
      <c r="H43" s="110"/>
      <c r="I43" s="5">
        <f t="shared" si="11"/>
        <v>0</v>
      </c>
    </row>
    <row r="44" spans="1:9" x14ac:dyDescent="0.25">
      <c r="A44" s="128"/>
      <c r="B44" s="117" t="s">
        <v>44</v>
      </c>
      <c r="C44" s="117"/>
      <c r="D44" s="24"/>
      <c r="E44" s="24"/>
      <c r="F44" s="27">
        <v>0.5</v>
      </c>
      <c r="G44" s="41"/>
      <c r="H44" s="110"/>
      <c r="I44" s="5">
        <f t="shared" si="11"/>
        <v>0</v>
      </c>
    </row>
    <row r="45" spans="1:9" x14ac:dyDescent="0.25">
      <c r="A45" s="128"/>
      <c r="B45" s="117" t="s">
        <v>45</v>
      </c>
      <c r="C45" s="117"/>
      <c r="D45" s="24"/>
      <c r="E45" s="24"/>
      <c r="F45" s="27">
        <v>1</v>
      </c>
      <c r="G45" s="41"/>
      <c r="H45" s="110"/>
      <c r="I45" s="5">
        <f t="shared" si="11"/>
        <v>0</v>
      </c>
    </row>
    <row r="46" spans="1:9" x14ac:dyDescent="0.25">
      <c r="A46" s="128"/>
      <c r="B46" s="117" t="s">
        <v>46</v>
      </c>
      <c r="C46" s="117"/>
      <c r="D46" s="24"/>
      <c r="E46" s="24"/>
      <c r="F46" s="27">
        <v>1.75</v>
      </c>
      <c r="G46" s="41"/>
      <c r="H46" s="111"/>
      <c r="I46" s="5">
        <f t="shared" si="11"/>
        <v>0</v>
      </c>
    </row>
    <row r="47" spans="1:9" x14ac:dyDescent="0.25">
      <c r="A47" s="129"/>
      <c r="B47" s="121" t="s">
        <v>47</v>
      </c>
      <c r="C47" s="122"/>
      <c r="D47" s="122"/>
      <c r="E47" s="122"/>
      <c r="F47" s="122"/>
      <c r="G47" s="123"/>
      <c r="H47" s="40"/>
      <c r="I47" s="40">
        <f>SUM(I38:I46)</f>
        <v>0</v>
      </c>
    </row>
    <row r="48" spans="1:9" x14ac:dyDescent="0.25">
      <c r="A48" s="124" t="s">
        <v>277</v>
      </c>
      <c r="B48" s="116" t="s">
        <v>148</v>
      </c>
      <c r="C48" s="116"/>
      <c r="D48" s="25">
        <v>4.2</v>
      </c>
      <c r="E48" s="25">
        <v>20</v>
      </c>
      <c r="F48" s="26">
        <v>117</v>
      </c>
      <c r="G48" s="41"/>
      <c r="H48" s="11">
        <f t="shared" ref="H48:H49" si="12">+G48*D48</f>
        <v>0</v>
      </c>
      <c r="I48" s="11">
        <f t="shared" ref="I48:I49" si="13">+H48*F48</f>
        <v>0</v>
      </c>
    </row>
    <row r="49" spans="1:10" x14ac:dyDescent="0.25">
      <c r="A49" s="125"/>
      <c r="B49" s="134" t="s">
        <v>149</v>
      </c>
      <c r="C49" s="135"/>
      <c r="D49" s="25">
        <v>33</v>
      </c>
      <c r="E49" s="25">
        <v>110</v>
      </c>
      <c r="F49" s="26">
        <v>1</v>
      </c>
      <c r="G49" s="41"/>
      <c r="H49" s="11">
        <f t="shared" si="12"/>
        <v>0</v>
      </c>
      <c r="I49" s="11">
        <f t="shared" si="13"/>
        <v>0</v>
      </c>
    </row>
    <row r="50" spans="1:10" x14ac:dyDescent="0.25">
      <c r="A50" s="125"/>
      <c r="B50" s="117" t="s">
        <v>41</v>
      </c>
      <c r="C50" s="117"/>
      <c r="D50" s="24"/>
      <c r="E50" s="24"/>
      <c r="F50" s="27">
        <v>11.5</v>
      </c>
      <c r="G50" s="41"/>
      <c r="H50" s="109"/>
      <c r="I50" s="5">
        <f t="shared" ref="I50:I55" si="14">+G50*F50</f>
        <v>0</v>
      </c>
    </row>
    <row r="51" spans="1:10" x14ac:dyDescent="0.25">
      <c r="A51" s="125"/>
      <c r="B51" s="117" t="s">
        <v>42</v>
      </c>
      <c r="C51" s="117"/>
      <c r="D51" s="24"/>
      <c r="E51" s="24"/>
      <c r="F51" s="27">
        <v>0</v>
      </c>
      <c r="G51" s="41"/>
      <c r="H51" s="110"/>
      <c r="I51" s="5">
        <f t="shared" si="14"/>
        <v>0</v>
      </c>
    </row>
    <row r="52" spans="1:10" x14ac:dyDescent="0.25">
      <c r="A52" s="125"/>
      <c r="B52" s="117" t="s">
        <v>43</v>
      </c>
      <c r="C52" s="117"/>
      <c r="D52" s="24"/>
      <c r="E52" s="24"/>
      <c r="F52" s="27">
        <v>0</v>
      </c>
      <c r="G52" s="41"/>
      <c r="H52" s="110"/>
      <c r="I52" s="5">
        <f t="shared" si="14"/>
        <v>0</v>
      </c>
    </row>
    <row r="53" spans="1:10" x14ac:dyDescent="0.25">
      <c r="A53" s="125"/>
      <c r="B53" s="117" t="s">
        <v>44</v>
      </c>
      <c r="C53" s="117"/>
      <c r="D53" s="24"/>
      <c r="E53" s="24"/>
      <c r="F53" s="27">
        <v>0</v>
      </c>
      <c r="G53" s="41"/>
      <c r="H53" s="110"/>
      <c r="I53" s="5">
        <f t="shared" si="14"/>
        <v>0</v>
      </c>
    </row>
    <row r="54" spans="1:10" x14ac:dyDescent="0.25">
      <c r="A54" s="125"/>
      <c r="B54" s="117" t="s">
        <v>45</v>
      </c>
      <c r="C54" s="117"/>
      <c r="D54" s="24"/>
      <c r="E54" s="24"/>
      <c r="F54" s="27">
        <v>0</v>
      </c>
      <c r="G54" s="41"/>
      <c r="H54" s="110"/>
      <c r="I54" s="5">
        <f t="shared" si="14"/>
        <v>0</v>
      </c>
    </row>
    <row r="55" spans="1:10" x14ac:dyDescent="0.25">
      <c r="A55" s="125"/>
      <c r="B55" s="117" t="s">
        <v>46</v>
      </c>
      <c r="C55" s="117"/>
      <c r="D55" s="24"/>
      <c r="E55" s="24"/>
      <c r="F55" s="27">
        <v>0</v>
      </c>
      <c r="G55" s="41"/>
      <c r="H55" s="111"/>
      <c r="I55" s="5">
        <f t="shared" si="14"/>
        <v>0</v>
      </c>
    </row>
    <row r="56" spans="1:10" x14ac:dyDescent="0.25">
      <c r="A56" s="126"/>
      <c r="B56" s="121" t="s">
        <v>47</v>
      </c>
      <c r="C56" s="122"/>
      <c r="D56" s="122"/>
      <c r="E56" s="122"/>
      <c r="F56" s="122"/>
      <c r="G56" s="123"/>
      <c r="H56" s="40"/>
      <c r="I56" s="40">
        <f>SUM(I48:I55)</f>
        <v>0</v>
      </c>
    </row>
    <row r="57" spans="1:10" x14ac:dyDescent="0.25">
      <c r="A57" s="29" t="s">
        <v>150</v>
      </c>
      <c r="B57" s="112" t="s">
        <v>271</v>
      </c>
      <c r="C57" s="113"/>
      <c r="D57" s="113"/>
      <c r="E57" s="113"/>
      <c r="F57" s="113"/>
      <c r="G57" s="114"/>
      <c r="H57" s="30"/>
      <c r="I57" s="30">
        <f>+I56+I47+I37+I26</f>
        <v>0</v>
      </c>
      <c r="J57" s="36"/>
    </row>
    <row r="59" spans="1:10" ht="30" x14ac:dyDescent="0.25">
      <c r="A59" s="45" t="s">
        <v>180</v>
      </c>
      <c r="B59" s="46" t="s">
        <v>181</v>
      </c>
      <c r="C59" s="2" t="s">
        <v>182</v>
      </c>
      <c r="D59" s="2" t="s">
        <v>183</v>
      </c>
      <c r="E59" s="46" t="s">
        <v>184</v>
      </c>
    </row>
    <row r="60" spans="1:10" x14ac:dyDescent="0.25">
      <c r="A60" s="4" t="s">
        <v>195</v>
      </c>
      <c r="B60" s="4" t="s">
        <v>196</v>
      </c>
      <c r="C60" s="5">
        <v>75</v>
      </c>
      <c r="D60" s="6"/>
      <c r="E60" s="5">
        <f>+C60*D60</f>
        <v>0</v>
      </c>
    </row>
    <row r="61" spans="1:10" x14ac:dyDescent="0.25">
      <c r="A61" s="4" t="s">
        <v>197</v>
      </c>
      <c r="B61" s="4" t="s">
        <v>198</v>
      </c>
      <c r="C61" s="5">
        <v>13</v>
      </c>
      <c r="D61" s="6"/>
      <c r="E61" s="5">
        <f t="shared" ref="E61:E64" si="15">+C61*D61</f>
        <v>0</v>
      </c>
    </row>
    <row r="62" spans="1:10" x14ac:dyDescent="0.25">
      <c r="A62" s="4" t="s">
        <v>199</v>
      </c>
      <c r="B62" s="4" t="s">
        <v>198</v>
      </c>
      <c r="C62" s="5">
        <v>13</v>
      </c>
      <c r="D62" s="6"/>
      <c r="E62" s="5">
        <f t="shared" si="15"/>
        <v>0</v>
      </c>
    </row>
    <row r="63" spans="1:10" x14ac:dyDescent="0.25">
      <c r="A63" s="4" t="s">
        <v>200</v>
      </c>
      <c r="B63" s="4" t="s">
        <v>201</v>
      </c>
      <c r="C63" s="5">
        <v>21</v>
      </c>
      <c r="D63" s="6"/>
      <c r="E63" s="5">
        <f t="shared" si="15"/>
        <v>0</v>
      </c>
    </row>
    <row r="64" spans="1:10" x14ac:dyDescent="0.25">
      <c r="A64" s="4" t="s">
        <v>202</v>
      </c>
      <c r="B64" s="4" t="s">
        <v>203</v>
      </c>
      <c r="C64" s="5">
        <v>23</v>
      </c>
      <c r="D64" s="6"/>
      <c r="E64" s="5">
        <f t="shared" si="15"/>
        <v>0</v>
      </c>
    </row>
    <row r="65" spans="1:5" x14ac:dyDescent="0.25">
      <c r="A65" s="72" t="s">
        <v>279</v>
      </c>
      <c r="C65" s="3"/>
      <c r="D65" s="3"/>
      <c r="E65" s="3"/>
    </row>
    <row r="67" spans="1:5" ht="30" x14ac:dyDescent="0.25">
      <c r="A67" s="2" t="s">
        <v>52</v>
      </c>
      <c r="B67" s="44" t="s">
        <v>53</v>
      </c>
    </row>
    <row r="68" spans="1:5" x14ac:dyDescent="0.25">
      <c r="A68" s="4" t="s">
        <v>151</v>
      </c>
      <c r="B68" s="4">
        <v>6</v>
      </c>
    </row>
    <row r="69" spans="1:5" x14ac:dyDescent="0.25">
      <c r="A69" s="4" t="s">
        <v>152</v>
      </c>
      <c r="B69" s="28">
        <v>4</v>
      </c>
    </row>
    <row r="70" spans="1:5" x14ac:dyDescent="0.25">
      <c r="A70" s="72" t="s">
        <v>281</v>
      </c>
    </row>
  </sheetData>
  <mergeCells count="49">
    <mergeCell ref="H50:H55"/>
    <mergeCell ref="A17:A26"/>
    <mergeCell ref="B17:C17"/>
    <mergeCell ref="B20:C20"/>
    <mergeCell ref="B21:C21"/>
    <mergeCell ref="B22:C22"/>
    <mergeCell ref="B23:C23"/>
    <mergeCell ref="B24:C24"/>
    <mergeCell ref="B25:C25"/>
    <mergeCell ref="B26:G26"/>
    <mergeCell ref="A27:A37"/>
    <mergeCell ref="B27:C27"/>
    <mergeCell ref="B31:C31"/>
    <mergeCell ref="B35:C35"/>
    <mergeCell ref="B36:C36"/>
    <mergeCell ref="H20:H25"/>
    <mergeCell ref="H31:H36"/>
    <mergeCell ref="H41:H46"/>
    <mergeCell ref="A38:A47"/>
    <mergeCell ref="B38:C38"/>
    <mergeCell ref="B39:C39"/>
    <mergeCell ref="B40:C40"/>
    <mergeCell ref="B41:C41"/>
    <mergeCell ref="B42:C42"/>
    <mergeCell ref="B43:C43"/>
    <mergeCell ref="B44:C44"/>
    <mergeCell ref="A48:A56"/>
    <mergeCell ref="B48:C48"/>
    <mergeCell ref="B50:C50"/>
    <mergeCell ref="B51:C51"/>
    <mergeCell ref="B52:C52"/>
    <mergeCell ref="B53:C53"/>
    <mergeCell ref="B54:C54"/>
    <mergeCell ref="B57:G57"/>
    <mergeCell ref="B18:C18"/>
    <mergeCell ref="B19:C19"/>
    <mergeCell ref="B28:C28"/>
    <mergeCell ref="B29:C29"/>
    <mergeCell ref="B30:C30"/>
    <mergeCell ref="B49:C49"/>
    <mergeCell ref="B55:C55"/>
    <mergeCell ref="B56:G56"/>
    <mergeCell ref="B45:C45"/>
    <mergeCell ref="B46:C46"/>
    <mergeCell ref="B47:G47"/>
    <mergeCell ref="B37:G37"/>
    <mergeCell ref="B32:C32"/>
    <mergeCell ref="B33:C33"/>
    <mergeCell ref="B34:C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B73E-B6CC-492A-BF06-5306F02B5538}">
  <dimension ref="A1:J69"/>
  <sheetViews>
    <sheetView workbookViewId="0"/>
  </sheetViews>
  <sheetFormatPr baseColWidth="10" defaultColWidth="11.42578125" defaultRowHeight="15" x14ac:dyDescent="0.25"/>
  <cols>
    <col min="1" max="1" width="34.42578125" customWidth="1"/>
    <col min="2" max="2" width="12.28515625" customWidth="1"/>
    <col min="3" max="3" width="15.28515625" customWidth="1"/>
    <col min="4" max="4" width="14.5703125" customWidth="1"/>
    <col min="5" max="5" width="14.7109375" customWidth="1"/>
    <col min="6" max="6" width="14.5703125" customWidth="1"/>
    <col min="7" max="7" width="14.140625" customWidth="1"/>
    <col min="8" max="8" width="13.85546875" customWidth="1"/>
    <col min="9" max="9" width="13.5703125" customWidth="1"/>
  </cols>
  <sheetData>
    <row r="1" spans="1:9" x14ac:dyDescent="0.25">
      <c r="A1" t="s">
        <v>12</v>
      </c>
    </row>
    <row r="3" spans="1:9" x14ac:dyDescent="0.25">
      <c r="A3" s="1" t="s">
        <v>153</v>
      </c>
    </row>
    <row r="4" spans="1:9" x14ac:dyDescent="0.25">
      <c r="A4" s="17" t="s">
        <v>14</v>
      </c>
      <c r="B4" s="10" t="s">
        <v>15</v>
      </c>
      <c r="C4" s="10" t="s">
        <v>16</v>
      </c>
      <c r="D4" s="10" t="s">
        <v>8</v>
      </c>
      <c r="E4" s="10" t="s">
        <v>17</v>
      </c>
      <c r="F4" s="10" t="s">
        <v>18</v>
      </c>
      <c r="G4" s="8"/>
    </row>
    <row r="5" spans="1:9" x14ac:dyDescent="0.25">
      <c r="A5" s="4" t="s">
        <v>19</v>
      </c>
      <c r="B5" s="5">
        <f>+D5*E5</f>
        <v>0</v>
      </c>
      <c r="C5" s="5">
        <f>+D5*(1-E5)</f>
        <v>0</v>
      </c>
      <c r="D5" s="6"/>
      <c r="E5" s="38"/>
      <c r="F5" s="16" t="e">
        <f>+D5/$D$12</f>
        <v>#DIV/0!</v>
      </c>
    </row>
    <row r="6" spans="1:9" x14ac:dyDescent="0.25">
      <c r="A6" s="4" t="s">
        <v>20</v>
      </c>
      <c r="B6" s="5">
        <f t="shared" ref="B6:B11" si="0">+D6*E6</f>
        <v>0</v>
      </c>
      <c r="C6" s="5">
        <f t="shared" ref="C6:C13" si="1">+D6*(1-E6)</f>
        <v>0</v>
      </c>
      <c r="D6" s="6"/>
      <c r="E6" s="38"/>
      <c r="F6" s="16" t="e">
        <f t="shared" ref="F6:F11" si="2">+D6/$D$12</f>
        <v>#DIV/0!</v>
      </c>
    </row>
    <row r="7" spans="1:9" x14ac:dyDescent="0.25">
      <c r="A7" s="4" t="s">
        <v>21</v>
      </c>
      <c r="B7" s="5">
        <f t="shared" si="0"/>
        <v>0</v>
      </c>
      <c r="C7" s="5">
        <f t="shared" si="1"/>
        <v>0</v>
      </c>
      <c r="D7" s="6"/>
      <c r="E7" s="38"/>
      <c r="F7" s="16" t="e">
        <f t="shared" si="2"/>
        <v>#DIV/0!</v>
      </c>
    </row>
    <row r="8" spans="1:9" x14ac:dyDescent="0.25">
      <c r="A8" s="37" t="s">
        <v>176</v>
      </c>
      <c r="B8" s="5">
        <f t="shared" si="0"/>
        <v>0</v>
      </c>
      <c r="C8" s="5">
        <f t="shared" si="1"/>
        <v>0</v>
      </c>
      <c r="D8" s="6"/>
      <c r="E8" s="38"/>
      <c r="F8" s="16" t="e">
        <f t="shared" si="2"/>
        <v>#DIV/0!</v>
      </c>
      <c r="I8" s="3"/>
    </row>
    <row r="9" spans="1:9" x14ac:dyDescent="0.25">
      <c r="A9" s="4" t="s">
        <v>22</v>
      </c>
      <c r="B9" s="5">
        <f t="shared" si="0"/>
        <v>0</v>
      </c>
      <c r="C9" s="5">
        <f t="shared" si="1"/>
        <v>0</v>
      </c>
      <c r="D9" s="6"/>
      <c r="E9" s="38"/>
      <c r="F9" s="16" t="e">
        <f t="shared" si="2"/>
        <v>#DIV/0!</v>
      </c>
    </row>
    <row r="10" spans="1:9" x14ac:dyDescent="0.25">
      <c r="A10" s="4" t="s">
        <v>23</v>
      </c>
      <c r="B10" s="5">
        <f t="shared" si="0"/>
        <v>0</v>
      </c>
      <c r="C10" s="5">
        <f t="shared" si="1"/>
        <v>0</v>
      </c>
      <c r="D10" s="6"/>
      <c r="E10" s="38"/>
      <c r="F10" s="16" t="e">
        <f t="shared" si="2"/>
        <v>#DIV/0!</v>
      </c>
    </row>
    <row r="11" spans="1:9" ht="15.75" thickBot="1" x14ac:dyDescent="0.3">
      <c r="A11" s="18" t="s">
        <v>24</v>
      </c>
      <c r="B11" s="7">
        <f t="shared" si="0"/>
        <v>0</v>
      </c>
      <c r="C11" s="7">
        <f t="shared" si="1"/>
        <v>0</v>
      </c>
      <c r="D11" s="39"/>
      <c r="E11" s="38"/>
      <c r="F11" s="16" t="e">
        <f t="shared" si="2"/>
        <v>#DIV/0!</v>
      </c>
    </row>
    <row r="12" spans="1:9" x14ac:dyDescent="0.25">
      <c r="A12" s="19" t="s">
        <v>25</v>
      </c>
      <c r="B12" s="21">
        <f>SUM(B5:B11)</f>
        <v>0</v>
      </c>
      <c r="C12" s="21">
        <f>SUM(C5:C11)</f>
        <v>0</v>
      </c>
      <c r="D12" s="21">
        <f>SUM(D5:D11)</f>
        <v>0</v>
      </c>
      <c r="E12" s="20" t="e">
        <f>+B12/D12</f>
        <v>#DIV/0!</v>
      </c>
      <c r="F12" s="22" t="e">
        <f>+C12/D12</f>
        <v>#DIV/0!</v>
      </c>
    </row>
    <row r="13" spans="1:9" ht="15.75" thickBot="1" x14ac:dyDescent="0.3">
      <c r="A13" s="18" t="s">
        <v>26</v>
      </c>
      <c r="B13" s="7">
        <f>+D13*E13</f>
        <v>0</v>
      </c>
      <c r="C13" s="7">
        <f t="shared" si="1"/>
        <v>0</v>
      </c>
      <c r="D13" s="39"/>
      <c r="E13" s="38"/>
      <c r="F13" s="23">
        <v>1</v>
      </c>
    </row>
    <row r="14" spans="1:9" x14ac:dyDescent="0.25">
      <c r="A14" s="19" t="s">
        <v>27</v>
      </c>
      <c r="B14" s="21">
        <f>+B13+B12</f>
        <v>0</v>
      </c>
      <c r="C14" s="21">
        <f>+C13+C12</f>
        <v>0</v>
      </c>
      <c r="D14" s="21">
        <f>+D13+D12</f>
        <v>0</v>
      </c>
      <c r="E14" s="20"/>
      <c r="F14" s="22"/>
    </row>
    <row r="15" spans="1:9" x14ac:dyDescent="0.25">
      <c r="A15" s="1"/>
      <c r="B15" s="1"/>
      <c r="C15" s="1"/>
      <c r="D15" s="1"/>
      <c r="E15" s="1"/>
      <c r="F15" s="1"/>
    </row>
    <row r="16" spans="1:9" ht="45" x14ac:dyDescent="0.25">
      <c r="A16" s="9" t="s">
        <v>28</v>
      </c>
      <c r="B16" s="14" t="s">
        <v>29</v>
      </c>
      <c r="C16" s="14"/>
      <c r="D16" s="10" t="s">
        <v>30</v>
      </c>
      <c r="E16" s="10" t="s">
        <v>31</v>
      </c>
      <c r="F16" s="10" t="s">
        <v>32</v>
      </c>
      <c r="G16" s="10" t="s">
        <v>270</v>
      </c>
      <c r="H16" s="2" t="s">
        <v>183</v>
      </c>
      <c r="I16" s="10" t="s">
        <v>184</v>
      </c>
    </row>
    <row r="17" spans="1:9" x14ac:dyDescent="0.25">
      <c r="A17" s="127" t="s">
        <v>154</v>
      </c>
      <c r="B17" s="132" t="s">
        <v>155</v>
      </c>
      <c r="C17" s="132"/>
      <c r="D17" s="69">
        <v>78</v>
      </c>
      <c r="E17" s="69">
        <v>180</v>
      </c>
      <c r="F17" s="11">
        <v>190</v>
      </c>
      <c r="G17" s="6"/>
      <c r="H17" s="11">
        <f>+G17*D17</f>
        <v>0</v>
      </c>
      <c r="I17" s="11">
        <f>+H17*F17</f>
        <v>0</v>
      </c>
    </row>
    <row r="18" spans="1:9" x14ac:dyDescent="0.25">
      <c r="A18" s="128"/>
      <c r="B18" s="130" t="s">
        <v>156</v>
      </c>
      <c r="C18" s="131"/>
      <c r="D18" s="69">
        <v>44</v>
      </c>
      <c r="E18" s="69">
        <v>120</v>
      </c>
      <c r="F18" s="11">
        <v>218</v>
      </c>
      <c r="G18" s="6"/>
      <c r="H18" s="11">
        <f t="shared" ref="H18:H21" si="3">+G18*D18</f>
        <v>0</v>
      </c>
      <c r="I18" s="11">
        <f t="shared" ref="I18:I21" si="4">+H18*F18</f>
        <v>0</v>
      </c>
    </row>
    <row r="19" spans="1:9" x14ac:dyDescent="0.25">
      <c r="A19" s="128"/>
      <c r="B19" s="134" t="s">
        <v>157</v>
      </c>
      <c r="C19" s="135"/>
      <c r="D19" s="69">
        <v>60</v>
      </c>
      <c r="E19" s="69">
        <v>120</v>
      </c>
      <c r="F19" s="11">
        <v>129</v>
      </c>
      <c r="G19" s="6"/>
      <c r="H19" s="11">
        <f t="shared" si="3"/>
        <v>0</v>
      </c>
      <c r="I19" s="11">
        <f t="shared" si="4"/>
        <v>0</v>
      </c>
    </row>
    <row r="20" spans="1:9" x14ac:dyDescent="0.25">
      <c r="A20" s="128"/>
      <c r="B20" s="130" t="s">
        <v>158</v>
      </c>
      <c r="C20" s="131"/>
      <c r="D20" s="69">
        <v>80</v>
      </c>
      <c r="E20" s="69">
        <v>160</v>
      </c>
      <c r="F20" s="11">
        <v>145</v>
      </c>
      <c r="G20" s="6"/>
      <c r="H20" s="11">
        <f t="shared" si="3"/>
        <v>0</v>
      </c>
      <c r="I20" s="11">
        <f t="shared" si="4"/>
        <v>0</v>
      </c>
    </row>
    <row r="21" spans="1:9" x14ac:dyDescent="0.25">
      <c r="A21" s="128"/>
      <c r="B21" s="134" t="s">
        <v>159</v>
      </c>
      <c r="C21" s="135"/>
      <c r="D21" s="69">
        <v>80</v>
      </c>
      <c r="E21" s="69">
        <v>190</v>
      </c>
      <c r="F21" s="11">
        <v>28</v>
      </c>
      <c r="G21" s="6"/>
      <c r="H21" s="11">
        <f t="shared" si="3"/>
        <v>0</v>
      </c>
      <c r="I21" s="11">
        <f t="shared" si="4"/>
        <v>0</v>
      </c>
    </row>
    <row r="22" spans="1:9" x14ac:dyDescent="0.25">
      <c r="A22" s="128"/>
      <c r="B22" s="117" t="s">
        <v>41</v>
      </c>
      <c r="C22" s="117"/>
      <c r="D22" s="5"/>
      <c r="E22" s="5"/>
      <c r="F22" s="5">
        <v>27.25</v>
      </c>
      <c r="G22" s="6"/>
      <c r="H22" s="109"/>
      <c r="I22" s="5">
        <f>+G22*F22</f>
        <v>0</v>
      </c>
    </row>
    <row r="23" spans="1:9" x14ac:dyDescent="0.25">
      <c r="A23" s="128"/>
      <c r="B23" s="117" t="s">
        <v>42</v>
      </c>
      <c r="C23" s="117"/>
      <c r="D23" s="5"/>
      <c r="E23" s="5"/>
      <c r="F23" s="5">
        <v>256</v>
      </c>
      <c r="G23" s="6"/>
      <c r="H23" s="110"/>
      <c r="I23" s="5">
        <f t="shared" ref="I23:I27" si="5">+G23*F23</f>
        <v>0</v>
      </c>
    </row>
    <row r="24" spans="1:9" x14ac:dyDescent="0.25">
      <c r="A24" s="128"/>
      <c r="B24" s="118" t="s">
        <v>43</v>
      </c>
      <c r="C24" s="119"/>
      <c r="D24" s="5"/>
      <c r="E24" s="5"/>
      <c r="F24" s="5">
        <v>0</v>
      </c>
      <c r="G24" s="6"/>
      <c r="H24" s="110"/>
      <c r="I24" s="5">
        <f t="shared" si="5"/>
        <v>0</v>
      </c>
    </row>
    <row r="25" spans="1:9" x14ac:dyDescent="0.25">
      <c r="A25" s="128"/>
      <c r="B25" s="117" t="s">
        <v>44</v>
      </c>
      <c r="C25" s="117"/>
      <c r="D25" s="5"/>
      <c r="E25" s="5"/>
      <c r="F25" s="5">
        <v>0</v>
      </c>
      <c r="G25" s="6"/>
      <c r="H25" s="110"/>
      <c r="I25" s="5">
        <f t="shared" si="5"/>
        <v>0</v>
      </c>
    </row>
    <row r="26" spans="1:9" x14ac:dyDescent="0.25">
      <c r="A26" s="128"/>
      <c r="B26" s="117" t="s">
        <v>45</v>
      </c>
      <c r="C26" s="117"/>
      <c r="D26" s="5"/>
      <c r="E26" s="5"/>
      <c r="F26" s="5">
        <v>32</v>
      </c>
      <c r="G26" s="6"/>
      <c r="H26" s="110"/>
      <c r="I26" s="5">
        <f t="shared" si="5"/>
        <v>0</v>
      </c>
    </row>
    <row r="27" spans="1:9" x14ac:dyDescent="0.25">
      <c r="A27" s="128"/>
      <c r="B27" s="117" t="s">
        <v>46</v>
      </c>
      <c r="C27" s="117"/>
      <c r="D27" s="5"/>
      <c r="E27" s="5"/>
      <c r="F27" s="5">
        <v>29.5</v>
      </c>
      <c r="G27" s="6"/>
      <c r="H27" s="111"/>
      <c r="I27" s="5">
        <f t="shared" si="5"/>
        <v>0</v>
      </c>
    </row>
    <row r="28" spans="1:9" x14ac:dyDescent="0.25">
      <c r="A28" s="129"/>
      <c r="B28" s="120" t="s">
        <v>47</v>
      </c>
      <c r="C28" s="120"/>
      <c r="D28" s="120"/>
      <c r="E28" s="120"/>
      <c r="F28" s="120"/>
      <c r="G28" s="120"/>
      <c r="H28" s="40"/>
      <c r="I28" s="40">
        <f>SUM(I17:I27)</f>
        <v>0</v>
      </c>
    </row>
    <row r="29" spans="1:9" x14ac:dyDescent="0.25">
      <c r="A29" s="128" t="s">
        <v>160</v>
      </c>
      <c r="B29" s="134" t="s">
        <v>161</v>
      </c>
      <c r="C29" s="135"/>
      <c r="D29" s="69">
        <v>24</v>
      </c>
      <c r="E29" s="69">
        <v>70</v>
      </c>
      <c r="F29" s="11">
        <v>156</v>
      </c>
      <c r="G29" s="6"/>
      <c r="H29" s="11">
        <f>+G29*D29</f>
        <v>0</v>
      </c>
      <c r="I29" s="11">
        <f>+H29*F29</f>
        <v>0</v>
      </c>
    </row>
    <row r="30" spans="1:9" x14ac:dyDescent="0.25">
      <c r="A30" s="128"/>
      <c r="B30" s="117" t="s">
        <v>41</v>
      </c>
      <c r="C30" s="117"/>
      <c r="D30" s="5"/>
      <c r="E30" s="5"/>
      <c r="F30" s="5">
        <v>11.25</v>
      </c>
      <c r="G30" s="6"/>
      <c r="H30" s="109"/>
      <c r="I30" s="5">
        <f t="shared" ref="I30:I35" si="6">+G30*F30</f>
        <v>0</v>
      </c>
    </row>
    <row r="31" spans="1:9" x14ac:dyDescent="0.25">
      <c r="A31" s="128"/>
      <c r="B31" s="117" t="s">
        <v>42</v>
      </c>
      <c r="C31" s="117"/>
      <c r="D31" s="5"/>
      <c r="E31" s="5"/>
      <c r="F31" s="5">
        <v>190.75</v>
      </c>
      <c r="G31" s="6"/>
      <c r="H31" s="110"/>
      <c r="I31" s="5">
        <f t="shared" si="6"/>
        <v>0</v>
      </c>
    </row>
    <row r="32" spans="1:9" x14ac:dyDescent="0.25">
      <c r="A32" s="128"/>
      <c r="B32" s="118" t="s">
        <v>43</v>
      </c>
      <c r="C32" s="119"/>
      <c r="D32" s="5"/>
      <c r="E32" s="5"/>
      <c r="F32" s="5">
        <v>0</v>
      </c>
      <c r="G32" s="6"/>
      <c r="H32" s="110"/>
      <c r="I32" s="5">
        <f t="shared" si="6"/>
        <v>0</v>
      </c>
    </row>
    <row r="33" spans="1:9" x14ac:dyDescent="0.25">
      <c r="A33" s="128"/>
      <c r="B33" s="117" t="s">
        <v>44</v>
      </c>
      <c r="C33" s="117"/>
      <c r="D33" s="5"/>
      <c r="E33" s="5"/>
      <c r="F33" s="5">
        <v>2.75</v>
      </c>
      <c r="G33" s="6"/>
      <c r="H33" s="110"/>
      <c r="I33" s="5">
        <f t="shared" si="6"/>
        <v>0</v>
      </c>
    </row>
    <row r="34" spans="1:9" x14ac:dyDescent="0.25">
      <c r="A34" s="128"/>
      <c r="B34" s="117" t="s">
        <v>45</v>
      </c>
      <c r="C34" s="117"/>
      <c r="D34" s="5"/>
      <c r="E34" s="5"/>
      <c r="F34" s="5">
        <v>1</v>
      </c>
      <c r="G34" s="6"/>
      <c r="H34" s="110"/>
      <c r="I34" s="5">
        <f t="shared" si="6"/>
        <v>0</v>
      </c>
    </row>
    <row r="35" spans="1:9" x14ac:dyDescent="0.25">
      <c r="A35" s="128"/>
      <c r="B35" s="117" t="s">
        <v>46</v>
      </c>
      <c r="C35" s="117"/>
      <c r="D35" s="5"/>
      <c r="E35" s="5"/>
      <c r="F35" s="5">
        <v>0</v>
      </c>
      <c r="G35" s="6"/>
      <c r="H35" s="111"/>
      <c r="I35" s="5">
        <f t="shared" si="6"/>
        <v>0</v>
      </c>
    </row>
    <row r="36" spans="1:9" x14ac:dyDescent="0.25">
      <c r="A36" s="129"/>
      <c r="B36" s="120" t="s">
        <v>47</v>
      </c>
      <c r="C36" s="120"/>
      <c r="D36" s="120"/>
      <c r="E36" s="120"/>
      <c r="F36" s="120"/>
      <c r="G36" s="120"/>
      <c r="H36" s="42"/>
      <c r="I36" s="40">
        <f>SUM(I29:I35)</f>
        <v>0</v>
      </c>
    </row>
    <row r="37" spans="1:9" x14ac:dyDescent="0.25">
      <c r="A37" s="127" t="s">
        <v>162</v>
      </c>
      <c r="B37" s="116" t="s">
        <v>163</v>
      </c>
      <c r="C37" s="116"/>
      <c r="D37" s="25">
        <v>4</v>
      </c>
      <c r="E37" s="25">
        <v>30</v>
      </c>
      <c r="F37" s="26">
        <v>217</v>
      </c>
      <c r="G37" s="41"/>
      <c r="H37" s="11">
        <f t="shared" ref="H37:H40" si="7">+G37*D37</f>
        <v>0</v>
      </c>
      <c r="I37" s="11">
        <f t="shared" ref="I37:I40" si="8">+H37*F37</f>
        <v>0</v>
      </c>
    </row>
    <row r="38" spans="1:9" x14ac:dyDescent="0.25">
      <c r="A38" s="128"/>
      <c r="B38" s="116" t="s">
        <v>164</v>
      </c>
      <c r="C38" s="116"/>
      <c r="D38" s="25">
        <v>18</v>
      </c>
      <c r="E38" s="25">
        <v>50</v>
      </c>
      <c r="F38" s="26">
        <v>99</v>
      </c>
      <c r="G38" s="41"/>
      <c r="H38" s="11">
        <f t="shared" si="7"/>
        <v>0</v>
      </c>
      <c r="I38" s="11">
        <f t="shared" si="8"/>
        <v>0</v>
      </c>
    </row>
    <row r="39" spans="1:9" x14ac:dyDescent="0.25">
      <c r="A39" s="128"/>
      <c r="B39" s="134" t="s">
        <v>165</v>
      </c>
      <c r="C39" s="135"/>
      <c r="D39" s="25">
        <v>0</v>
      </c>
      <c r="E39" s="25">
        <v>45</v>
      </c>
      <c r="F39" s="26">
        <v>17</v>
      </c>
      <c r="G39" s="41"/>
      <c r="H39" s="11">
        <f t="shared" si="7"/>
        <v>0</v>
      </c>
      <c r="I39" s="11">
        <f t="shared" si="8"/>
        <v>0</v>
      </c>
    </row>
    <row r="40" spans="1:9" x14ac:dyDescent="0.25">
      <c r="A40" s="128"/>
      <c r="B40" s="116" t="s">
        <v>166</v>
      </c>
      <c r="C40" s="116"/>
      <c r="D40" s="25">
        <v>0</v>
      </c>
      <c r="E40" s="25">
        <v>35</v>
      </c>
      <c r="F40" s="26">
        <v>2</v>
      </c>
      <c r="G40" s="41"/>
      <c r="H40" s="11">
        <f t="shared" si="7"/>
        <v>0</v>
      </c>
      <c r="I40" s="11">
        <f t="shared" si="8"/>
        <v>0</v>
      </c>
    </row>
    <row r="41" spans="1:9" x14ac:dyDescent="0.25">
      <c r="A41" s="128"/>
      <c r="B41" s="117" t="s">
        <v>41</v>
      </c>
      <c r="C41" s="117"/>
      <c r="D41" s="24"/>
      <c r="E41" s="24"/>
      <c r="F41" s="27">
        <v>14.75</v>
      </c>
      <c r="G41" s="41"/>
      <c r="H41" s="109"/>
      <c r="I41" s="5">
        <f t="shared" ref="I41:I46" si="9">+G41*F41</f>
        <v>0</v>
      </c>
    </row>
    <row r="42" spans="1:9" x14ac:dyDescent="0.25">
      <c r="A42" s="128"/>
      <c r="B42" s="117" t="s">
        <v>42</v>
      </c>
      <c r="C42" s="117"/>
      <c r="D42" s="24"/>
      <c r="E42" s="24"/>
      <c r="F42" s="27">
        <v>2.5</v>
      </c>
      <c r="G42" s="41"/>
      <c r="H42" s="110"/>
      <c r="I42" s="5">
        <f t="shared" si="9"/>
        <v>0</v>
      </c>
    </row>
    <row r="43" spans="1:9" x14ac:dyDescent="0.25">
      <c r="A43" s="128"/>
      <c r="B43" s="117" t="s">
        <v>43</v>
      </c>
      <c r="C43" s="117"/>
      <c r="D43" s="24"/>
      <c r="E43" s="24"/>
      <c r="F43" s="27">
        <v>0</v>
      </c>
      <c r="G43" s="41"/>
      <c r="H43" s="110"/>
      <c r="I43" s="5">
        <f t="shared" si="9"/>
        <v>0</v>
      </c>
    </row>
    <row r="44" spans="1:9" x14ac:dyDescent="0.25">
      <c r="A44" s="128"/>
      <c r="B44" s="117" t="s">
        <v>44</v>
      </c>
      <c r="C44" s="117"/>
      <c r="D44" s="24"/>
      <c r="E44" s="24"/>
      <c r="F44" s="27">
        <v>0</v>
      </c>
      <c r="G44" s="41"/>
      <c r="H44" s="110"/>
      <c r="I44" s="5">
        <f t="shared" si="9"/>
        <v>0</v>
      </c>
    </row>
    <row r="45" spans="1:9" x14ac:dyDescent="0.25">
      <c r="A45" s="128"/>
      <c r="B45" s="117" t="s">
        <v>45</v>
      </c>
      <c r="C45" s="117"/>
      <c r="D45" s="24"/>
      <c r="E45" s="24"/>
      <c r="F45" s="27">
        <v>13.25</v>
      </c>
      <c r="G45" s="41"/>
      <c r="H45" s="110"/>
      <c r="I45" s="5">
        <f t="shared" si="9"/>
        <v>0</v>
      </c>
    </row>
    <row r="46" spans="1:9" x14ac:dyDescent="0.25">
      <c r="A46" s="128"/>
      <c r="B46" s="117" t="s">
        <v>46</v>
      </c>
      <c r="C46" s="117"/>
      <c r="D46" s="24"/>
      <c r="E46" s="24"/>
      <c r="F46" s="27">
        <v>2.5</v>
      </c>
      <c r="G46" s="41"/>
      <c r="H46" s="111"/>
      <c r="I46" s="5">
        <f t="shared" si="9"/>
        <v>0</v>
      </c>
    </row>
    <row r="47" spans="1:9" x14ac:dyDescent="0.25">
      <c r="A47" s="129"/>
      <c r="B47" s="121" t="s">
        <v>47</v>
      </c>
      <c r="C47" s="122"/>
      <c r="D47" s="122"/>
      <c r="E47" s="122"/>
      <c r="F47" s="122"/>
      <c r="G47" s="123"/>
      <c r="H47" s="40"/>
      <c r="I47" s="40">
        <f>SUM(I37:I46)</f>
        <v>0</v>
      </c>
    </row>
    <row r="48" spans="1:9" x14ac:dyDescent="0.25">
      <c r="A48" s="127" t="s">
        <v>167</v>
      </c>
      <c r="B48" s="116" t="s">
        <v>168</v>
      </c>
      <c r="C48" s="116"/>
      <c r="D48" s="25">
        <v>4</v>
      </c>
      <c r="E48" s="25">
        <v>45</v>
      </c>
      <c r="F48" s="26">
        <v>103</v>
      </c>
      <c r="G48" s="41"/>
      <c r="H48" s="11">
        <f t="shared" ref="H48:H50" si="10">+G48*D48</f>
        <v>0</v>
      </c>
      <c r="I48" s="11">
        <f t="shared" ref="I48:I50" si="11">+H48*F48</f>
        <v>0</v>
      </c>
    </row>
    <row r="49" spans="1:10" x14ac:dyDescent="0.25">
      <c r="A49" s="128"/>
      <c r="B49" s="134" t="s">
        <v>169</v>
      </c>
      <c r="C49" s="135"/>
      <c r="D49" s="25">
        <v>18</v>
      </c>
      <c r="E49" s="25">
        <v>70</v>
      </c>
      <c r="F49" s="26">
        <v>49</v>
      </c>
      <c r="G49" s="41"/>
      <c r="H49" s="11">
        <f t="shared" si="10"/>
        <v>0</v>
      </c>
      <c r="I49" s="11">
        <f t="shared" si="11"/>
        <v>0</v>
      </c>
    </row>
    <row r="50" spans="1:10" x14ac:dyDescent="0.25">
      <c r="A50" s="128"/>
      <c r="B50" s="134" t="s">
        <v>170</v>
      </c>
      <c r="C50" s="135"/>
      <c r="D50" s="25">
        <v>34</v>
      </c>
      <c r="E50" s="25">
        <v>120</v>
      </c>
      <c r="F50" s="26">
        <v>2</v>
      </c>
      <c r="G50" s="41"/>
      <c r="H50" s="11">
        <f t="shared" si="10"/>
        <v>0</v>
      </c>
      <c r="I50" s="11">
        <f t="shared" si="11"/>
        <v>0</v>
      </c>
    </row>
    <row r="51" spans="1:10" x14ac:dyDescent="0.25">
      <c r="A51" s="128"/>
      <c r="B51" s="117" t="s">
        <v>41</v>
      </c>
      <c r="C51" s="117"/>
      <c r="D51" s="24"/>
      <c r="E51" s="24"/>
      <c r="F51" s="27">
        <v>0.5</v>
      </c>
      <c r="G51" s="41"/>
      <c r="H51" s="109"/>
      <c r="I51" s="5">
        <f t="shared" ref="I51:I56" si="12">+G51*F51</f>
        <v>0</v>
      </c>
    </row>
    <row r="52" spans="1:10" x14ac:dyDescent="0.25">
      <c r="A52" s="128"/>
      <c r="B52" s="117" t="s">
        <v>42</v>
      </c>
      <c r="C52" s="117"/>
      <c r="D52" s="24"/>
      <c r="E52" s="24"/>
      <c r="F52" s="27">
        <v>0</v>
      </c>
      <c r="G52" s="41"/>
      <c r="H52" s="110"/>
      <c r="I52" s="5">
        <f t="shared" si="12"/>
        <v>0</v>
      </c>
    </row>
    <row r="53" spans="1:10" x14ac:dyDescent="0.25">
      <c r="A53" s="128"/>
      <c r="B53" s="117" t="s">
        <v>43</v>
      </c>
      <c r="C53" s="117"/>
      <c r="D53" s="24"/>
      <c r="E53" s="24"/>
      <c r="F53" s="27">
        <v>0</v>
      </c>
      <c r="G53" s="41"/>
      <c r="H53" s="110"/>
      <c r="I53" s="5">
        <f t="shared" si="12"/>
        <v>0</v>
      </c>
    </row>
    <row r="54" spans="1:10" x14ac:dyDescent="0.25">
      <c r="A54" s="128"/>
      <c r="B54" s="117" t="s">
        <v>44</v>
      </c>
      <c r="C54" s="117"/>
      <c r="D54" s="24"/>
      <c r="E54" s="24"/>
      <c r="F54" s="27">
        <v>0.5</v>
      </c>
      <c r="G54" s="41"/>
      <c r="H54" s="110"/>
      <c r="I54" s="5">
        <f t="shared" si="12"/>
        <v>0</v>
      </c>
    </row>
    <row r="55" spans="1:10" x14ac:dyDescent="0.25">
      <c r="A55" s="128"/>
      <c r="B55" s="117" t="s">
        <v>45</v>
      </c>
      <c r="C55" s="117"/>
      <c r="D55" s="24"/>
      <c r="E55" s="24"/>
      <c r="F55" s="27">
        <v>1.5</v>
      </c>
      <c r="G55" s="41"/>
      <c r="H55" s="110"/>
      <c r="I55" s="5">
        <f t="shared" si="12"/>
        <v>0</v>
      </c>
    </row>
    <row r="56" spans="1:10" x14ac:dyDescent="0.25">
      <c r="A56" s="128"/>
      <c r="B56" s="117" t="s">
        <v>46</v>
      </c>
      <c r="C56" s="117"/>
      <c r="D56" s="24"/>
      <c r="E56" s="24"/>
      <c r="F56" s="27">
        <v>0</v>
      </c>
      <c r="G56" s="41"/>
      <c r="H56" s="111"/>
      <c r="I56" s="5">
        <f t="shared" si="12"/>
        <v>0</v>
      </c>
    </row>
    <row r="57" spans="1:10" x14ac:dyDescent="0.25">
      <c r="A57" s="129"/>
      <c r="B57" s="121" t="s">
        <v>47</v>
      </c>
      <c r="C57" s="122"/>
      <c r="D57" s="122"/>
      <c r="E57" s="122"/>
      <c r="F57" s="122"/>
      <c r="G57" s="123"/>
      <c r="H57" s="40"/>
      <c r="I57" s="40">
        <f>SUM(I48:I56)</f>
        <v>0</v>
      </c>
    </row>
    <row r="58" spans="1:10" x14ac:dyDescent="0.25">
      <c r="A58" s="29" t="s">
        <v>171</v>
      </c>
      <c r="B58" s="112" t="s">
        <v>271</v>
      </c>
      <c r="C58" s="113"/>
      <c r="D58" s="113"/>
      <c r="E58" s="113"/>
      <c r="F58" s="113"/>
      <c r="G58" s="114"/>
      <c r="H58" s="30"/>
      <c r="I58" s="30">
        <f>+I57+I47+I36+I28</f>
        <v>0</v>
      </c>
      <c r="J58" s="36"/>
    </row>
    <row r="60" spans="1:10" ht="30" x14ac:dyDescent="0.25">
      <c r="A60" s="45" t="s">
        <v>180</v>
      </c>
      <c r="B60" s="46" t="s">
        <v>181</v>
      </c>
      <c r="C60" s="2" t="s">
        <v>182</v>
      </c>
      <c r="D60" s="2" t="s">
        <v>183</v>
      </c>
      <c r="E60" s="46" t="s">
        <v>184</v>
      </c>
    </row>
    <row r="61" spans="1:10" x14ac:dyDescent="0.25">
      <c r="A61" s="4" t="s">
        <v>204</v>
      </c>
      <c r="B61" s="4" t="s">
        <v>205</v>
      </c>
      <c r="C61" s="5">
        <v>62</v>
      </c>
      <c r="D61" s="6"/>
      <c r="E61" s="5">
        <f>+C61*D61</f>
        <v>0</v>
      </c>
    </row>
    <row r="62" spans="1:10" x14ac:dyDescent="0.25">
      <c r="A62" s="4" t="s">
        <v>206</v>
      </c>
      <c r="B62" s="4" t="s">
        <v>207</v>
      </c>
      <c r="C62" s="5">
        <v>0</v>
      </c>
      <c r="D62" s="6"/>
      <c r="E62" s="5">
        <f t="shared" ref="E62:E63" si="13">+C62*D62</f>
        <v>0</v>
      </c>
    </row>
    <row r="63" spans="1:10" x14ac:dyDescent="0.25">
      <c r="A63" s="4" t="s">
        <v>208</v>
      </c>
      <c r="B63" s="4" t="s">
        <v>207</v>
      </c>
      <c r="C63" s="5">
        <v>0</v>
      </c>
      <c r="D63" s="6"/>
      <c r="E63" s="5">
        <f t="shared" si="13"/>
        <v>0</v>
      </c>
    </row>
    <row r="65" spans="1:2" ht="30" x14ac:dyDescent="0.25">
      <c r="A65" s="2" t="s">
        <v>52</v>
      </c>
      <c r="B65" s="44" t="s">
        <v>53</v>
      </c>
    </row>
    <row r="66" spans="1:2" x14ac:dyDescent="0.25">
      <c r="A66" s="4" t="s">
        <v>172</v>
      </c>
      <c r="B66" s="4">
        <v>6</v>
      </c>
    </row>
    <row r="67" spans="1:2" x14ac:dyDescent="0.25">
      <c r="A67" s="4" t="s">
        <v>173</v>
      </c>
      <c r="B67" s="28">
        <v>4</v>
      </c>
    </row>
    <row r="68" spans="1:2" x14ac:dyDescent="0.25">
      <c r="A68" s="4" t="s">
        <v>174</v>
      </c>
      <c r="B68" s="28">
        <v>4</v>
      </c>
    </row>
    <row r="69" spans="1:2" x14ac:dyDescent="0.25">
      <c r="A69" s="4" t="s">
        <v>175</v>
      </c>
      <c r="B69" s="28">
        <v>4</v>
      </c>
    </row>
  </sheetData>
  <mergeCells count="50">
    <mergeCell ref="H22:H27"/>
    <mergeCell ref="H30:H35"/>
    <mergeCell ref="H41:H46"/>
    <mergeCell ref="H51:H56"/>
    <mergeCell ref="A17:A28"/>
    <mergeCell ref="B17:C17"/>
    <mergeCell ref="B18:C18"/>
    <mergeCell ref="B20:C20"/>
    <mergeCell ref="B22:C22"/>
    <mergeCell ref="B23:C23"/>
    <mergeCell ref="B24:C24"/>
    <mergeCell ref="B25:C25"/>
    <mergeCell ref="B26:C26"/>
    <mergeCell ref="B27:C27"/>
    <mergeCell ref="B19:C19"/>
    <mergeCell ref="B21:C21"/>
    <mergeCell ref="B28:G28"/>
    <mergeCell ref="A29:A36"/>
    <mergeCell ref="B29:C29"/>
    <mergeCell ref="B30:C30"/>
    <mergeCell ref="B31:C31"/>
    <mergeCell ref="B32:C32"/>
    <mergeCell ref="B33:C33"/>
    <mergeCell ref="B34:C34"/>
    <mergeCell ref="B35:C35"/>
    <mergeCell ref="B36:G36"/>
    <mergeCell ref="A37:A47"/>
    <mergeCell ref="B37:C37"/>
    <mergeCell ref="B38:C38"/>
    <mergeCell ref="B40:C40"/>
    <mergeCell ref="B41:C41"/>
    <mergeCell ref="B42:C42"/>
    <mergeCell ref="B43:C43"/>
    <mergeCell ref="B39:C39"/>
    <mergeCell ref="B44:C44"/>
    <mergeCell ref="B45:C45"/>
    <mergeCell ref="B46:C46"/>
    <mergeCell ref="B47:G47"/>
    <mergeCell ref="B58:G58"/>
    <mergeCell ref="A48:A57"/>
    <mergeCell ref="B48:C48"/>
    <mergeCell ref="B50:C50"/>
    <mergeCell ref="B51:C51"/>
    <mergeCell ref="B52:C52"/>
    <mergeCell ref="B53:C53"/>
    <mergeCell ref="B49:C49"/>
    <mergeCell ref="B54:C54"/>
    <mergeCell ref="B55:C55"/>
    <mergeCell ref="B56:C56"/>
    <mergeCell ref="B57:G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092196-70f7-44b1-b79d-04bdff8e40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44E98C0D46F04D9048785888BBA877" ma:contentTypeVersion="12" ma:contentTypeDescription="Opprett et nytt dokument." ma:contentTypeScope="" ma:versionID="10317a485bc64a63e2aef7d642bebb80">
  <xsd:schema xmlns:xsd="http://www.w3.org/2001/XMLSchema" xmlns:xs="http://www.w3.org/2001/XMLSchema" xmlns:p="http://schemas.microsoft.com/office/2006/metadata/properties" xmlns:ns2="0b092196-70f7-44b1-b79d-04bdff8e40a3" targetNamespace="http://schemas.microsoft.com/office/2006/metadata/properties" ma:root="true" ma:fieldsID="4ff1fbe813527e0205cb80751befe896" ns2:_="">
    <xsd:import namespace="0b092196-70f7-44b1-b79d-04bdff8e4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92196-70f7-44b1-b79d-04bdff8e4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c986279-2f72-44b3-a000-e1bdda6e0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26ACC-4048-4745-9CB2-321457FA4198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0b092196-70f7-44b1-b79d-04bdff8e40a3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9D83F7D-5E81-4A27-9946-95A086695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837D7F-2FFB-4AFC-8E47-DB9FE0CA9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092196-70f7-44b1-b79d-04bdff8e4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(1) Overordnede priser</vt:lpstr>
      <vt:lpstr>(2) Oppsummert</vt:lpstr>
      <vt:lpstr>(3) Oslofjorden</vt:lpstr>
      <vt:lpstr>(4) Skagerrak</vt:lpstr>
      <vt:lpstr>(5) Rogaland</vt:lpstr>
      <vt:lpstr>(6) Vestlandet</vt:lpstr>
      <vt:lpstr>(7) Møre og Trøndelag</vt:lpstr>
      <vt:lpstr>(8) Nordland</vt:lpstr>
      <vt:lpstr>(9) Troms og Finnmark</vt:lpstr>
      <vt:lpstr>(10) Svalbard (opsjon)</vt:lpstr>
      <vt:lpstr>(11) Spes. av kostnadsgrupper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Erling Richard Loe</dc:creator>
  <cp:keywords/>
  <dc:description/>
  <cp:lastModifiedBy>Rörick, Maria Christina</cp:lastModifiedBy>
  <cp:revision/>
  <dcterms:created xsi:type="dcterms:W3CDTF">2025-04-01T07:10:40Z</dcterms:created>
  <dcterms:modified xsi:type="dcterms:W3CDTF">2025-09-19T15:49:47Z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0x0101008D44E98C0D46F04D9048785888BBA877</vt:lpwstr>
  </property>
  <property fmtid="{D5CDD505-2E9C-101B-9397-08002B2CF9AE}" pid="3" name="MediaServiceImageTags">
    <vt:lpwstr/>
  </property>
</Properties>
</file>